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2220" yWindow="0" windowWidth="28800" windowHeight="1218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용역발주계획!$A$3:$L$3</definedName>
    <definedName name="_xlnm._FilterDatabase" localSheetId="5" hidden="1">준공검사현황!$A$3:$J$3</definedName>
  </definedNames>
  <calcPr calcId="162913"/>
</workbook>
</file>

<file path=xl/calcChain.xml><?xml version="1.0" encoding="utf-8"?>
<calcChain xmlns="http://schemas.openxmlformats.org/spreadsheetml/2006/main">
  <c r="F42" i="9" l="1"/>
  <c r="F33" i="9"/>
  <c r="F24" i="9"/>
  <c r="F15" i="9"/>
  <c r="C33" i="8"/>
  <c r="C26" i="8"/>
  <c r="C19" i="8"/>
  <c r="C12" i="8"/>
  <c r="C5" i="8"/>
  <c r="H10" i="6"/>
  <c r="H16" i="6"/>
  <c r="H17" i="6" l="1"/>
  <c r="H12" i="6"/>
  <c r="H5" i="6"/>
  <c r="H6" i="6"/>
  <c r="H7" i="6"/>
  <c r="H9" i="6"/>
  <c r="H8" i="6"/>
  <c r="H11" i="6"/>
  <c r="H4" i="6"/>
  <c r="H24" i="6"/>
  <c r="F24" i="6"/>
  <c r="H18" i="6"/>
  <c r="H19" i="6"/>
  <c r="H13" i="6"/>
  <c r="H14" i="6"/>
  <c r="H21" i="6"/>
  <c r="H22" i="6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<sst xmlns="http://schemas.openxmlformats.org/spreadsheetml/2006/main" count="623" uniqueCount="259">
  <si>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</si>
  <si>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</si>
  <si>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</si>
  <si>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</si>
  <si>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</si>
  <si>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</si>
  <si>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</si>
  <si>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</si>
  <si>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</si>
  <si>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</si>
  <si>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</si>
  <si>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</si>
  <si>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</si>
  <si>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</si>
  <si>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</si>
  <si>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</si>
  <si>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</si>
  <si>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</si>
  <si>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</si>
  <si>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</si>
  <si>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</si>
  <si>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</si>
  <si>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</si>
  <si>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</si>
  <si>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</si>
  <si>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</si>
  <si>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</si>
  <si>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</si>
  <si>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</si>
  <si>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</si>
  <si>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</si>
  <si>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</si>
  <si>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</si>
  <si>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</si>
  <si>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</si>
  <si>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</si>
  <si>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</si>
  <si>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</si>
  <si>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</si>
  <si>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</si>
  <si>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</si>
  <si>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</si>
  <si>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</si>
  <si>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</si>
  <si>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</si>
  <si>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</si>
  <si>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</si>
  <si>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</si>
  <si>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</si>
  <si>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</si>
  <si>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</si>
  <si>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</si>
  <si>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</si>
  <si>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</si>
  <si>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</si>
  <si>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</si>
  <si>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</si>
  <si>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</si>
  <si>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</si>
  <si>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</si>
  <si>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</si>
  <si>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</si>
  <si>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</si>
  <si>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</si>
  <si>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</si>
  <si>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</si>
  <si>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</si>
  <si>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</si>
  <si>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</si>
  <si>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</si>
  <si>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</si>
  <si>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</si>
  <si>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</si>
  <si>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</si>
  <si>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</si>
  <si>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</si>
  <si>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</si>
  <si>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</si>
  <si>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</si>
  <si>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</si>
  <si>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</si>
  <si>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</si>
  <si>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</si>
  <si>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</si>
  <si>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</si>
  <si>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</si>
  <si>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</si>
  <si>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</si>
  <si>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</si>
  <si>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</si>
  <si>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</si>
  <si>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</si>
  <si>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</si>
  <si>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</si>
  <si>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</si>
  <si>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</si>
  <si>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</si>
  <si>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</si>
  <si>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</si>
  <si>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</si>
  <si>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</si>
  <si>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</si>
  <si>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4" type="noConversion"/>
  </si>
  <si>
    <t>수의(서면)</t>
    <phoneticPr fontId="24" type="noConversion"/>
  </si>
  <si>
    <t>용역</t>
    <phoneticPr fontId="24" type="noConversion"/>
  </si>
  <si>
    <t>수의총액</t>
    <phoneticPr fontId="5" type="noConversion"/>
  </si>
  <si>
    <t>2025년 재단 법률변호사 위촉계약</t>
  </si>
  <si>
    <t>2024~2026년 방화벽 로그분석 시스템 신청(2차)</t>
  </si>
  <si>
    <t>2024~2026년 서버용 방화벽 신청(2차)</t>
  </si>
  <si>
    <t>2024~2026년 웹 방화벽 신청(2차)</t>
  </si>
  <si>
    <t>2024~2026년 용역사업용 인터넷망 신청(2차)</t>
  </si>
  <si>
    <t>2024~2026년 서버용 인터넷망 신청(2차)</t>
  </si>
  <si>
    <t>2024~2026년 인터넷 전화 신청(2차)</t>
  </si>
  <si>
    <t>2024~2026년 인터넷망 신청(2차)</t>
  </si>
  <si>
    <t>2025년 실시간 통합자금관리시스템 서비스 운영</t>
  </si>
  <si>
    <t>2025년 업무용 복합기 임차</t>
  </si>
  <si>
    <t>2025년 웹 메일 호스팅 운영</t>
  </si>
  <si>
    <t>2025년 세무 자문</t>
  </si>
  <si>
    <t>2025년도 보건관리 기술지도</t>
  </si>
  <si>
    <t>2025년 노무 자문 연간 계약</t>
  </si>
  <si>
    <t>2025 성남미래교육 홈페이지 유지보수 용역</t>
  </si>
  <si>
    <t>2025년 시설물 위탁운영(렌탈) 계약</t>
  </si>
  <si>
    <t>2025년 성남시청소년재단 대표이사 업무용차량 임차</t>
  </si>
  <si>
    <t>다원</t>
  </si>
  <si>
    <t>법무법인 케이디앤파트너스</t>
  </si>
  <si>
    <t>주식회사케이티</t>
  </si>
  <si>
    <t>웹케시주식회사</t>
  </si>
  <si>
    <t>신도종합서비스</t>
  </si>
  <si>
    <t>주식회사 가비아</t>
  </si>
  <si>
    <t>태일회계법인</t>
  </si>
  <si>
    <t>(사)대한산업보건협회 경기지역본부</t>
  </si>
  <si>
    <t>노무법인 로고스</t>
  </si>
  <si>
    <t>(주)삼성통운</t>
  </si>
  <si>
    <t>2025.01.01.</t>
  </si>
  <si>
    <t>2025.12.31.</t>
  </si>
  <si>
    <t>청호나이스</t>
    <phoneticPr fontId="5" type="noConversion"/>
  </si>
  <si>
    <t>(사)대한산업안전협회 안전교육본부</t>
  </si>
  <si>
    <t>본부</t>
    <phoneticPr fontId="24" type="noConversion"/>
  </si>
  <si>
    <t>2025년도 근로자 정기교육 및 채용시 교육(인터넷 원격)</t>
  </si>
  <si>
    <t>2025년</t>
    <phoneticPr fontId="5" type="noConversion"/>
  </si>
  <si>
    <t>2025년 정보시스템 통합유지관리 용역 사업</t>
    <phoneticPr fontId="5" type="noConversion"/>
  </si>
  <si>
    <t>2024.11.18.</t>
    <phoneticPr fontId="5" type="noConversion"/>
  </si>
  <si>
    <t>주식회사 미소아이티</t>
    <phoneticPr fontId="5" type="noConversion"/>
  </si>
  <si>
    <t>매월</t>
    <phoneticPr fontId="5" type="noConversion"/>
  </si>
  <si>
    <t>2024.12.24.</t>
    <phoneticPr fontId="5" type="noConversion"/>
  </si>
  <si>
    <t>내일랩스</t>
    <phoneticPr fontId="24" type="noConversion"/>
  </si>
  <si>
    <t>경기도 성남시 중원구 광명로 132, 3층 33호</t>
  </si>
  <si>
    <t>경기도 성남시 중원구 광명로 132, 3층 33호</t>
    <phoneticPr fontId="24" type="noConversion"/>
  </si>
  <si>
    <t>김영광</t>
    <phoneticPr fontId="24" type="noConversion"/>
  </si>
  <si>
    <t>소(300*100*210mm, 500장)
대(300*150*420mm, 1000장)</t>
    <phoneticPr fontId="5" type="noConversion"/>
  </si>
  <si>
    <t>장</t>
    <phoneticPr fontId="5" type="noConversion"/>
  </si>
  <si>
    <t>행정안전실</t>
    <phoneticPr fontId="5" type="noConversion"/>
  </si>
  <si>
    <t>서희선</t>
    <phoneticPr fontId="5" type="noConversion"/>
  </si>
  <si>
    <t>031-729-9042</t>
    <phoneticPr fontId="5" type="noConversion"/>
  </si>
  <si>
    <t>4월</t>
    <phoneticPr fontId="5" type="noConversion"/>
  </si>
  <si>
    <t>재단 홍보물 제작</t>
    <phoneticPr fontId="5" type="noConversion"/>
  </si>
  <si>
    <t>2025년 성남시 청소년-청년 실태조사(양적조사) 계약</t>
    <phoneticPr fontId="5" type="noConversion"/>
  </si>
  <si>
    <t>전략기획실</t>
    <phoneticPr fontId="5" type="noConversion"/>
  </si>
  <si>
    <t>강주연</t>
    <phoneticPr fontId="5" type="noConversion"/>
  </si>
  <si>
    <t>2025. 청소년역량관리플랫폼 에이플 유지보수</t>
    <phoneticPr fontId="5" type="noConversion"/>
  </si>
  <si>
    <t>수의총액</t>
    <phoneticPr fontId="5" type="noConversion"/>
  </si>
  <si>
    <t>이지현</t>
    <phoneticPr fontId="5" type="noConversion"/>
  </si>
  <si>
    <t>031-729-9054</t>
    <phoneticPr fontId="5" type="noConversion"/>
  </si>
  <si>
    <t>조직문화 혁신을 위한 임직원 코칭교육</t>
    <phoneticPr fontId="5" type="noConversion"/>
  </si>
  <si>
    <t>인재개발실</t>
    <phoneticPr fontId="5" type="noConversion"/>
  </si>
  <si>
    <t>김충현</t>
    <phoneticPr fontId="5" type="noConversion"/>
  </si>
  <si>
    <t>2025년</t>
    <phoneticPr fontId="5" type="noConversion"/>
  </si>
  <si>
    <t>4월</t>
    <phoneticPr fontId="5" type="noConversion"/>
  </si>
  <si>
    <t>다목적 활동실 환경개선공사</t>
    <phoneticPr fontId="5" type="noConversion"/>
  </si>
  <si>
    <t>건축</t>
    <phoneticPr fontId="5" type="noConversion"/>
  </si>
  <si>
    <t>신창훈</t>
    <phoneticPr fontId="5" type="noConversion"/>
  </si>
  <si>
    <t>031-729-9514</t>
    <phoneticPr fontId="5" type="noConversion"/>
  </si>
  <si>
    <t>재무정보실</t>
    <phoneticPr fontId="5" type="noConversion"/>
  </si>
  <si>
    <t>2025. 분당판교청소년수련관 청소년방과후아카데미 셔틀버스 임차용역</t>
    <phoneticPr fontId="5" type="noConversion"/>
  </si>
  <si>
    <t>㈜서울고속관광</t>
    <phoneticPr fontId="5" type="noConversion"/>
  </si>
  <si>
    <t>1일 2회(등하교) -&gt; 1일 1회(하교)</t>
    <phoneticPr fontId="5" type="noConversion"/>
  </si>
  <si>
    <t>청소년사업실</t>
    <phoneticPr fontId="5" type="noConversion"/>
  </si>
  <si>
    <t>청년사업실</t>
    <phoneticPr fontId="5" type="noConversion"/>
  </si>
  <si>
    <t>박명수</t>
    <phoneticPr fontId="5" type="noConversion"/>
  </si>
  <si>
    <t>031-729-9015</t>
    <phoneticPr fontId="5" type="noConversion"/>
  </si>
  <si>
    <t>031-729-9024</t>
    <phoneticPr fontId="5" type="noConversion"/>
  </si>
  <si>
    <t>성남시청소년청년재단(본부)</t>
    <phoneticPr fontId="5" type="noConversion"/>
  </si>
  <si>
    <t>2025년 클라우드 백업 운영</t>
    <phoneticPr fontId="5" type="noConversion"/>
  </si>
  <si>
    <t>2024년도 국도시비보조금 정산 외부검증</t>
    <phoneticPr fontId="5" type="noConversion"/>
  </si>
  <si>
    <t>2025년도 산업보건의 업무 위탁</t>
    <phoneticPr fontId="5" type="noConversion"/>
  </si>
  <si>
    <t>2025.01.10.</t>
    <phoneticPr fontId="5" type="noConversion"/>
  </si>
  <si>
    <t>2025.01.16.</t>
    <phoneticPr fontId="5" type="noConversion"/>
  </si>
  <si>
    <t>주식회사 판교산업보건센터</t>
    <phoneticPr fontId="5" type="noConversion"/>
  </si>
  <si>
    <t>2025.01.16.</t>
    <phoneticPr fontId="5" type="noConversion"/>
  </si>
  <si>
    <t>2025.12.31.</t>
    <phoneticPr fontId="5" type="noConversion"/>
  </si>
  <si>
    <t>2024년 재무회계결산 감사 및 세무조정 용역</t>
    <phoneticPr fontId="5" type="noConversion"/>
  </si>
  <si>
    <t>2025.01.17.</t>
    <phoneticPr fontId="5" type="noConversion"/>
  </si>
  <si>
    <t>태경회계법인</t>
  </si>
  <si>
    <t>태일회계법인</t>
    <phoneticPr fontId="5" type="noConversion"/>
  </si>
  <si>
    <t>2025.01.20.</t>
    <phoneticPr fontId="5" type="noConversion"/>
  </si>
  <si>
    <t>2025.02.28.</t>
    <phoneticPr fontId="5" type="noConversion"/>
  </si>
  <si>
    <t>2025.03.31.</t>
    <phoneticPr fontId="5" type="noConversion"/>
  </si>
  <si>
    <t>(2025. 3. 31. 기준 / 단위 : 원)</t>
    <phoneticPr fontId="5" type="noConversion"/>
  </si>
  <si>
    <t>2025 성남 AI 크리에이터즈 프로그램 개발 및 강사 교육 용역</t>
    <phoneticPr fontId="24" type="noConversion"/>
  </si>
  <si>
    <t>2025.03.18.</t>
    <phoneticPr fontId="24" type="noConversion"/>
  </si>
  <si>
    <t>계약기간</t>
    <phoneticPr fontId="24" type="noConversion"/>
  </si>
  <si>
    <t>2025.03.20. ~ 2025.09.12.</t>
    <phoneticPr fontId="24" type="noConversion"/>
  </si>
  <si>
    <t>2025.09.12.</t>
    <phoneticPr fontId="24" type="noConversion"/>
  </si>
  <si>
    <t>수의(전자)</t>
    <phoneticPr fontId="24" type="noConversion"/>
  </si>
  <si>
    <t>2025 성남 미래산업멘토단 NexterZ 영상 제작</t>
    <phoneticPr fontId="24" type="noConversion"/>
  </si>
  <si>
    <t>2025.03.21. ~ 2025.11.28.</t>
    <phoneticPr fontId="24" type="noConversion"/>
  </si>
  <si>
    <t>2025.11.28.</t>
    <phoneticPr fontId="24" type="noConversion"/>
  </si>
  <si>
    <t>필름번</t>
    <phoneticPr fontId="24" type="noConversion"/>
  </si>
  <si>
    <t>경기도 성남시 중원구 갈마치로 302, 비동 6층 601-9호</t>
    <phoneticPr fontId="24" type="noConversion"/>
  </si>
  <si>
    <t>제47회 직원채용 위탁 용역</t>
    <phoneticPr fontId="24" type="noConversion"/>
  </si>
  <si>
    <t>2025.03.20. ~ 2025.04.24.</t>
    <phoneticPr fontId="24" type="noConversion"/>
  </si>
  <si>
    <t>2025.04.24.</t>
    <phoneticPr fontId="24" type="noConversion"/>
  </si>
  <si>
    <t>한국직업적성교육연구원</t>
    <phoneticPr fontId="24" type="noConversion"/>
  </si>
  <si>
    <t>경기도 화성시 동탄기흥로 570-6 골든아이타워 1010호</t>
    <phoneticPr fontId="24" type="noConversion"/>
  </si>
  <si>
    <t>2025.03.20.</t>
    <phoneticPr fontId="24" type="noConversion"/>
  </si>
  <si>
    <t>2025년 성남시청소년청년재단 언론보도 분석</t>
    <phoneticPr fontId="24" type="noConversion"/>
  </si>
  <si>
    <t>2025.03.21.</t>
    <phoneticPr fontId="24" type="noConversion"/>
  </si>
  <si>
    <t>2025.04.01. ~ 2025.12.10.</t>
    <phoneticPr fontId="24" type="noConversion"/>
  </si>
  <si>
    <t>2025.12.10.</t>
    <phoneticPr fontId="24" type="noConversion"/>
  </si>
  <si>
    <t>주식회사 오르덴</t>
    <phoneticPr fontId="24" type="noConversion"/>
  </si>
  <si>
    <t>서울특별시 강동구 강동대로 217 401</t>
    <phoneticPr fontId="24" type="noConversion"/>
  </si>
  <si>
    <t>2025.03.24. ~ 2025.04.28.</t>
    <phoneticPr fontId="24" type="noConversion"/>
  </si>
  <si>
    <t>2025.04.28.</t>
    <phoneticPr fontId="24" type="noConversion"/>
  </si>
  <si>
    <t>2025.03.24.</t>
    <phoneticPr fontId="24" type="noConversion"/>
  </si>
  <si>
    <t>물품</t>
    <phoneticPr fontId="24" type="noConversion"/>
  </si>
  <si>
    <t>조아트</t>
    <phoneticPr fontId="24" type="noConversion"/>
  </si>
  <si>
    <t>경기도 성남시 수정구 수정로 251번길 7</t>
    <phoneticPr fontId="24" type="noConversion"/>
  </si>
  <si>
    <t>지방자치단체를 당사자로 하는 계약에 관한 법률 시행령 제25조1항5호에 의한 수의계약</t>
    <phoneticPr fontId="24" type="noConversion"/>
  </si>
  <si>
    <t>2025 성남 AI 크리에이터즈 프로그램 개발 및 강사 교육 용역</t>
    <phoneticPr fontId="24" type="noConversion"/>
  </si>
  <si>
    <t>2025.03.18.</t>
    <phoneticPr fontId="24" type="noConversion"/>
  </si>
  <si>
    <t>2025.03.20. ~ 2025.09.12.</t>
    <phoneticPr fontId="24" type="noConversion"/>
  </si>
  <si>
    <t>2025 성남 미래산업멘토단 NexterZ 영상 제작</t>
    <phoneticPr fontId="24" type="noConversion"/>
  </si>
  <si>
    <t>2025.03.18.</t>
    <phoneticPr fontId="24" type="noConversion"/>
  </si>
  <si>
    <t>2025.03.21. ~ 2025.11.28.</t>
    <phoneticPr fontId="24" type="noConversion"/>
  </si>
  <si>
    <t>필름번</t>
    <phoneticPr fontId="24" type="noConversion"/>
  </si>
  <si>
    <t>김태민</t>
    <phoneticPr fontId="24" type="noConversion"/>
  </si>
  <si>
    <t>경기도 성남시 중원구 갈마치로 302, 비동 6층 601-9호</t>
    <phoneticPr fontId="24" type="noConversion"/>
  </si>
  <si>
    <t>2025.03.20.</t>
    <phoneticPr fontId="24" type="noConversion"/>
  </si>
  <si>
    <t>2025.03.20. ~ 2025.04.24.</t>
    <phoneticPr fontId="24" type="noConversion"/>
  </si>
  <si>
    <t>한국직업적성교육연구원</t>
    <phoneticPr fontId="24" type="noConversion"/>
  </si>
  <si>
    <t>경기도 화성시 동탄기흥로 570-6 골든아이타워 1010호</t>
    <phoneticPr fontId="24" type="noConversion"/>
  </si>
  <si>
    <t>장미경</t>
    <phoneticPr fontId="24" type="noConversion"/>
  </si>
  <si>
    <t>2025.03.21.</t>
    <phoneticPr fontId="24" type="noConversion"/>
  </si>
  <si>
    <t>2025.04.01. ~ 2025.12.10.</t>
    <phoneticPr fontId="24" type="noConversion"/>
  </si>
  <si>
    <t>주식회사 오르덴</t>
    <phoneticPr fontId="24" type="noConversion"/>
  </si>
  <si>
    <t>서울특별시 강동구 강동대로 217 401</t>
    <phoneticPr fontId="24" type="noConversion"/>
  </si>
  <si>
    <t>조아트</t>
    <phoneticPr fontId="24" type="noConversion"/>
  </si>
  <si>
    <t>정회일</t>
    <phoneticPr fontId="24" type="noConversion"/>
  </si>
  <si>
    <t>경기도 성남시 수정구 수정로 251번길 7</t>
    <phoneticPr fontId="24" type="noConversion"/>
  </si>
  <si>
    <t>2025.03.24.</t>
    <phoneticPr fontId="24" type="noConversion"/>
  </si>
  <si>
    <t>2025.03.24. ~ 2025.04.28.</t>
    <phoneticPr fontId="24" type="noConversion"/>
  </si>
  <si>
    <t>박현미</t>
    <phoneticPr fontId="24" type="noConversion"/>
  </si>
  <si>
    <t>2025.01.01. ~ 2025.12.31.</t>
    <phoneticPr fontId="5" type="noConversion"/>
  </si>
  <si>
    <t>2025.01.01. ~ 2025.12.31.</t>
    <phoneticPr fontId="5" type="noConversion"/>
  </si>
  <si>
    <t>2025년</t>
    <phoneticPr fontId="5" type="noConversion"/>
  </si>
  <si>
    <t>성남청년 대학생 대표 네트워크 기획활동</t>
    <phoneticPr fontId="5" type="noConversion"/>
  </si>
  <si>
    <t>031-729-9062</t>
    <phoneticPr fontId="5" type="noConversion"/>
  </si>
  <si>
    <t>정자유스센터</t>
    <phoneticPr fontId="5" type="noConversion"/>
  </si>
  <si>
    <t>사원증, 명찰, 명함 제작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</si>
</sst>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  <numFmt numFmtId="182" formatCode="General&quot;월&quot;"/>
    <numFmt numFmtId="183" formatCode="General&quot;년&quot;"/>
    <numFmt numFmtId="184" formatCode="0_);[Red]\(0\)"/>
  </numFmts>
  <fonts count="31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89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4" fontId="29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176" fontId="29" fillId="4" borderId="22" xfId="5762" applyNumberFormat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41" fontId="8" fillId="0" borderId="2" xfId="1" applyFont="1" applyFill="1" applyBorder="1" applyAlignment="1" applyProtection="1">
      <alignment vertical="center" shrinkToFit="1"/>
    </xf>
    <xf numFmtId="181" fontId="28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0" borderId="2" xfId="1" applyFont="1" applyFill="1" applyBorder="1" applyAlignment="1" applyProtection="1">
      <alignment vertical="center"/>
    </xf>
    <xf numFmtId="14" fontId="8" fillId="0" borderId="0" xfId="0" applyNumberFormat="1" applyFont="1" applyFill="1" applyAlignment="1">
      <alignment vertical="center"/>
    </xf>
    <xf numFmtId="0" fontId="30" fillId="2" borderId="12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41" fontId="29" fillId="0" borderId="10" xfId="1" applyFont="1" applyBorder="1" applyAlignment="1">
      <alignment horizontal="center" vertical="center" shrinkToFit="1"/>
    </xf>
    <xf numFmtId="0" fontId="30" fillId="2" borderId="5" xfId="0" applyFont="1" applyFill="1" applyBorder="1" applyAlignment="1">
      <alignment horizontal="center" vertical="center" shrinkToFit="1"/>
    </xf>
    <xf numFmtId="41" fontId="29" fillId="0" borderId="17" xfId="1" applyFont="1" applyBorder="1" applyAlignment="1">
      <alignment horizontal="center" vertical="center" shrinkToFit="1"/>
    </xf>
    <xf numFmtId="10" fontId="29" fillId="0" borderId="10" xfId="0" applyNumberFormat="1" applyFont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80" fontId="29" fillId="0" borderId="17" xfId="0" applyNumberFormat="1" applyFont="1" applyBorder="1" applyAlignment="1">
      <alignment horizontal="center" vertical="center" shrinkToFit="1"/>
    </xf>
    <xf numFmtId="180" fontId="29" fillId="0" borderId="10" xfId="0" applyNumberFormat="1" applyFont="1" applyBorder="1" applyAlignment="1">
      <alignment horizontal="center" vertical="center" shrinkToFit="1"/>
    </xf>
    <xf numFmtId="177" fontId="29" fillId="0" borderId="17" xfId="0" applyNumberFormat="1" applyFont="1" applyBorder="1" applyAlignment="1">
      <alignment horizontal="center" vertical="center" shrinkToFit="1"/>
    </xf>
    <xf numFmtId="0" fontId="30" fillId="2" borderId="19" xfId="0" applyFont="1" applyFill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shrinkToFit="1"/>
    </xf>
    <xf numFmtId="0" fontId="30" fillId="2" borderId="21" xfId="0" applyFont="1" applyFill="1" applyBorder="1" applyAlignment="1">
      <alignment horizontal="center" vertical="center" shrinkToFit="1"/>
    </xf>
    <xf numFmtId="176" fontId="29" fillId="4" borderId="2" xfId="5762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41" fontId="29" fillId="0" borderId="2" xfId="1" applyFont="1" applyBorder="1" applyAlignment="1">
      <alignment horizontal="center" vertical="center" shrinkToFit="1"/>
    </xf>
    <xf numFmtId="177" fontId="29" fillId="0" borderId="2" xfId="0" applyNumberFormat="1" applyFont="1" applyBorder="1" applyAlignment="1">
      <alignment horizontal="center" vertical="center" shrinkToFit="1"/>
    </xf>
    <xf numFmtId="182" fontId="9" fillId="4" borderId="2" xfId="0" applyNumberFormat="1" applyFont="1" applyFill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5767" applyFont="1" applyFill="1" applyBorder="1" applyAlignment="1">
      <alignment horizontal="center" vertical="center" shrinkToFit="1"/>
    </xf>
    <xf numFmtId="183" fontId="9" fillId="0" borderId="25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184" fontId="9" fillId="4" borderId="2" xfId="178" quotePrefix="1" applyNumberFormat="1" applyFont="1" applyFill="1" applyBorder="1" applyAlignment="1">
      <alignment horizontal="center" vertical="center" wrapText="1" shrinkToFit="1"/>
    </xf>
    <xf numFmtId="0" fontId="8" fillId="4" borderId="25" xfId="0" applyFont="1" applyFill="1" applyBorder="1" applyAlignment="1">
      <alignment horizontal="center" vertical="center" shrinkToFit="1"/>
    </xf>
    <xf numFmtId="182" fontId="8" fillId="4" borderId="2" xfId="0" applyNumberFormat="1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176" fontId="8" fillId="4" borderId="2" xfId="11479" quotePrefix="1" applyNumberFormat="1" applyFont="1" applyFill="1" applyBorder="1" applyAlignment="1">
      <alignment horizontal="right" vertical="center" shrinkToFit="1"/>
    </xf>
    <xf numFmtId="176" fontId="8" fillId="4" borderId="2" xfId="11479" applyNumberFormat="1" applyFont="1" applyFill="1" applyBorder="1" applyAlignment="1">
      <alignment horizontal="center" vertical="center" shrinkToFit="1"/>
    </xf>
    <xf numFmtId="176" fontId="8" fillId="0" borderId="2" xfId="0" applyNumberFormat="1" applyFont="1" applyBorder="1" applyAlignment="1">
      <alignment horizontal="center" vertical="center" shrinkToFit="1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/>
    </xf>
    <xf numFmtId="41" fontId="9" fillId="0" borderId="9" xfId="1" applyFont="1" applyFill="1" applyBorder="1" applyAlignment="1">
      <alignment horizontal="center" vertical="center"/>
    </xf>
    <xf numFmtId="41" fontId="9" fillId="4" borderId="2" xfId="1" quotePrefix="1" applyFont="1" applyFill="1" applyBorder="1" applyAlignment="1">
      <alignment horizontal="center" vertical="center" shrinkToFit="1"/>
    </xf>
    <xf numFmtId="180" fontId="8" fillId="0" borderId="2" xfId="0" applyNumberFormat="1" applyFont="1" applyFill="1" applyBorder="1" applyAlignment="1">
      <alignment horizontal="center" vertical="center"/>
    </xf>
    <xf numFmtId="41" fontId="8" fillId="0" borderId="2" xfId="1" applyFont="1" applyFill="1" applyBorder="1" applyAlignment="1" applyProtection="1">
      <alignment horizontal="right" vertical="center" shrinkToFit="1"/>
    </xf>
    <xf numFmtId="0" fontId="29" fillId="4" borderId="23" xfId="40340" applyFont="1" applyFill="1" applyBorder="1" applyAlignment="1">
      <alignment horizontal="center" vertical="center" shrinkToFit="1"/>
    </xf>
    <xf numFmtId="176" fontId="8" fillId="4" borderId="2" xfId="5765" applyNumberFormat="1" applyFont="1" applyFill="1" applyBorder="1" applyAlignment="1">
      <alignment horizontal="center" vertical="center" shrinkToFit="1"/>
    </xf>
    <xf numFmtId="0" fontId="13" fillId="2" borderId="26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shrinkToFit="1"/>
    </xf>
    <xf numFmtId="10" fontId="14" fillId="0" borderId="24" xfId="0" applyNumberFormat="1" applyFont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wrapText="1"/>
    </xf>
    <xf numFmtId="0" fontId="13" fillId="2" borderId="30" xfId="0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177" fontId="29" fillId="0" borderId="13" xfId="0" applyNumberFormat="1" applyFont="1" applyFill="1" applyBorder="1" applyAlignment="1">
      <alignment horizontal="center" vertical="center" shrinkToFit="1"/>
    </xf>
    <xf numFmtId="177" fontId="29" fillId="0" borderId="14" xfId="0" applyNumberFormat="1" applyFont="1" applyFill="1" applyBorder="1" applyAlignment="1">
      <alignment horizontal="center" vertical="center" shrinkToFit="1"/>
    </xf>
    <xf numFmtId="177" fontId="29" fillId="0" borderId="15" xfId="0" applyNumberFormat="1" applyFont="1" applyFill="1" applyBorder="1" applyAlignment="1">
      <alignment horizontal="center" vertical="center" shrinkToFit="1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4" fillId="0" borderId="31" xfId="0" applyFont="1" applyBorder="1" applyAlignment="1">
      <alignment vertical="center" wrapText="1"/>
    </xf>
    <xf numFmtId="0" fontId="14" fillId="0" borderId="32" xfId="0" applyFont="1" applyBorder="1" applyAlignment="1">
      <alignment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4" xfId="0" applyFont="1" applyFill="1" applyBorder="1" applyAlignment="1">
      <alignment horizontal="center"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24" xfId="0" applyFont="1" applyBorder="1" applyAlignment="1">
      <alignment horizontal="center" vertical="center" shrinkToFit="1"/>
    </xf>
    <xf numFmtId="177" fontId="14" fillId="0" borderId="2" xfId="0" applyNumberFormat="1" applyFont="1" applyFill="1" applyBorder="1" applyAlignment="1">
      <alignment horizontal="justify" vertical="center" wrapText="1"/>
    </xf>
    <xf numFmtId="177" fontId="14" fillId="0" borderId="24" xfId="0" applyNumberFormat="1" applyFont="1" applyFill="1" applyBorder="1" applyAlignment="1">
      <alignment horizontal="justify" vertical="center" wrapText="1"/>
    </xf>
    <xf numFmtId="3" fontId="14" fillId="0" borderId="2" xfId="0" applyNumberFormat="1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 wrapText="1"/>
    </xf>
    <xf numFmtId="0" fontId="14" fillId="0" borderId="24" xfId="0" applyFont="1" applyBorder="1" applyAlignment="1">
      <alignment horizontal="justify" vertical="center" wrapText="1"/>
    </xf>
    <xf numFmtId="177" fontId="29" fillId="0" borderId="27" xfId="0" applyNumberFormat="1" applyFont="1" applyFill="1" applyBorder="1" applyAlignment="1">
      <alignment horizontal="center" vertical="center" shrinkToFit="1"/>
    </xf>
    <xf numFmtId="177" fontId="29" fillId="0" borderId="28" xfId="0" applyNumberFormat="1" applyFont="1" applyFill="1" applyBorder="1" applyAlignment="1">
      <alignment horizontal="center" vertical="center" shrinkToFit="1"/>
    </xf>
    <xf numFmtId="177" fontId="29" fillId="0" borderId="29" xfId="0" applyNumberFormat="1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  <xf numFmtId="0" fontId="8" fillId="2" borderId="9" xfId="0" applyNumberFormat="1" applyFont="1" applyFill="1" applyBorder="1" applyAlignment="1" applyProtection="1">
      <alignment horizontal="center" vertical="center"/>
    </xf>
  </cellXfs>
  <cellStyles count="40345">
    <cellStyle name="백분율" xfId="5763" builtinId="5"/>
    <cellStyle name="백분율 2" xfId="40341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2 3 2 2" xfId="40336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23" xfId="40343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28" xfId="4034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7 3 2 2" xfId="40335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  <cellStyle name="표준 2 2" xfId="40338"/>
    <cellStyle name="표준 2 2 2" xfId="40342"/>
    <cellStyle name="표준 2 2 2 2 2 2 2 2" xfId="40337"/>
    <cellStyle name="표준 2 3" xfId="40340"/>
    <cellStyle name="표준 3" xfId="40339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"/>
  <sheetViews>
    <sheetView showGridLines="0" tabSelected="1" zoomScaleNormal="100" workbookViewId="0">
      <selection activeCell="E26" sqref="E26"/>
    </sheetView>
  </sheetViews>
  <sheetFormatPr defaultRowHeight="13.5" x14ac:dyDescent="0.15"/>
  <cols>
    <col min="1" max="2" width="8.88671875" style="62"/>
    <col min="3" max="3" width="35.21875" style="62" bestFit="1" customWidth="1"/>
    <col min="4" max="4" width="8.77734375" style="62" customWidth="1"/>
    <col min="5" max="5" width="30.5546875" style="62" customWidth="1"/>
    <col min="6" max="7" width="8.88671875" style="62"/>
    <col min="8" max="8" width="10.109375" style="62" bestFit="1" customWidth="1"/>
    <col min="9" max="9" width="16.77734375" style="62" customWidth="1"/>
    <col min="10" max="10" width="8.77734375" style="62" customWidth="1"/>
    <col min="11" max="11" width="10.77734375" style="62" customWidth="1"/>
    <col min="12" max="12" width="11.5546875" style="62" customWidth="1"/>
    <col min="13" max="16384" width="8.88671875" style="62"/>
  </cols>
  <sheetData>
    <row r="1" spans="1:12" ht="36" customHeight="1" x14ac:dyDescent="0.15">
      <c r="A1" s="60" t="s">
        <v>53</v>
      </c>
      <c r="B1" s="60"/>
      <c r="C1" s="61"/>
      <c r="D1" s="60"/>
      <c r="E1" s="60"/>
      <c r="F1" s="60"/>
      <c r="G1" s="60"/>
      <c r="H1" s="60"/>
      <c r="I1" s="60"/>
      <c r="J1" s="60"/>
      <c r="K1" s="60"/>
      <c r="L1" s="60"/>
    </row>
    <row r="2" spans="1:12" ht="25.5" customHeight="1" x14ac:dyDescent="0.15">
      <c r="A2" s="38" t="s">
        <v>181</v>
      </c>
      <c r="B2" s="63"/>
      <c r="C2" s="64"/>
      <c r="D2" s="65"/>
      <c r="E2" s="65"/>
      <c r="F2" s="65"/>
      <c r="G2" s="65"/>
      <c r="H2" s="65"/>
      <c r="I2" s="65"/>
      <c r="J2" s="65"/>
      <c r="K2" s="65"/>
      <c r="L2" s="48" t="s">
        <v>81</v>
      </c>
    </row>
    <row r="3" spans="1:12" ht="35.25" customHeight="1" x14ac:dyDescent="0.15">
      <c r="A3" s="88" t="s">
        <v>54</v>
      </c>
      <c r="B3" s="88" t="s">
        <v>39</v>
      </c>
      <c r="C3" s="89" t="s">
        <v>55</v>
      </c>
      <c r="D3" s="66" t="s">
        <v>90</v>
      </c>
      <c r="E3" s="88" t="s">
        <v>56</v>
      </c>
      <c r="F3" s="88" t="s">
        <v>57</v>
      </c>
      <c r="G3" s="88" t="s">
        <v>58</v>
      </c>
      <c r="H3" s="88" t="s">
        <v>89</v>
      </c>
      <c r="I3" s="88" t="s">
        <v>40</v>
      </c>
      <c r="J3" s="88" t="s">
        <v>59</v>
      </c>
      <c r="K3" s="88" t="s">
        <v>60</v>
      </c>
      <c r="L3" s="67" t="s">
        <v>1</v>
      </c>
    </row>
    <row r="4" spans="1:12" s="14" customFormat="1" ht="27.75" customHeight="1" x14ac:dyDescent="0.25">
      <c r="A4" s="133" t="s">
        <v>139</v>
      </c>
      <c r="B4" s="129" t="s">
        <v>154</v>
      </c>
      <c r="C4" s="130" t="s">
        <v>155</v>
      </c>
      <c r="D4" s="131" t="s">
        <v>105</v>
      </c>
      <c r="E4" s="137" t="s">
        <v>149</v>
      </c>
      <c r="F4" s="147">
        <v>1500</v>
      </c>
      <c r="G4" s="131" t="s">
        <v>150</v>
      </c>
      <c r="H4" s="132">
        <v>2250000</v>
      </c>
      <c r="I4" s="131" t="s">
        <v>151</v>
      </c>
      <c r="J4" s="131" t="s">
        <v>152</v>
      </c>
      <c r="K4" s="131" t="s">
        <v>153</v>
      </c>
      <c r="L4" s="131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showGridLines="0" zoomScaleNormal="100" workbookViewId="0">
      <selection activeCell="H16" sqref="H16"/>
    </sheetView>
  </sheetViews>
  <sheetFormatPr defaultRowHeight="24" customHeight="1" x14ac:dyDescent="0.25"/>
  <cols>
    <col min="1" max="1" width="9.6640625" style="17" customWidth="1"/>
    <col min="2" max="2" width="42.21875" style="17" customWidth="1"/>
    <col min="3" max="3" width="11.109375" style="17" customWidth="1"/>
    <col min="4" max="4" width="14" style="17" customWidth="1"/>
    <col min="5" max="5" width="9.44140625" style="17" customWidth="1"/>
    <col min="6" max="6" width="14" style="17" customWidth="1"/>
    <col min="7" max="7" width="9.5546875" style="17" customWidth="1"/>
    <col min="8" max="8" width="14" style="17" customWidth="1"/>
    <col min="9" max="9" width="27.21875" style="17" customWidth="1"/>
    <col min="10" max="16384" width="8.88671875" style="15"/>
  </cols>
  <sheetData>
    <row r="1" spans="1:9" s="30" customFormat="1" ht="36" customHeight="1" x14ac:dyDescent="0.55000000000000004">
      <c r="A1" s="182" t="s">
        <v>71</v>
      </c>
      <c r="B1" s="182"/>
      <c r="C1" s="182"/>
      <c r="D1" s="182"/>
      <c r="E1" s="182"/>
      <c r="F1" s="182"/>
      <c r="G1" s="182"/>
      <c r="H1" s="182"/>
      <c r="I1" s="182"/>
    </row>
    <row r="2" spans="1:9" ht="24" customHeight="1" x14ac:dyDescent="0.25">
      <c r="A2" s="38" t="s">
        <v>181</v>
      </c>
      <c r="B2" s="41"/>
      <c r="C2" s="18"/>
      <c r="D2" s="18"/>
      <c r="E2" s="18"/>
      <c r="F2" s="18"/>
      <c r="G2" s="18"/>
      <c r="H2" s="18"/>
      <c r="I2" s="19" t="s">
        <v>80</v>
      </c>
    </row>
    <row r="3" spans="1:9" ht="24" customHeight="1" x14ac:dyDescent="0.25">
      <c r="A3" s="187" t="s">
        <v>3</v>
      </c>
      <c r="B3" s="185" t="s">
        <v>4</v>
      </c>
      <c r="C3" s="185" t="s">
        <v>61</v>
      </c>
      <c r="D3" s="185" t="s">
        <v>73</v>
      </c>
      <c r="E3" s="183" t="s">
        <v>74</v>
      </c>
      <c r="F3" s="184"/>
      <c r="G3" s="183" t="s">
        <v>75</v>
      </c>
      <c r="H3" s="184"/>
      <c r="I3" s="185" t="s">
        <v>72</v>
      </c>
    </row>
    <row r="4" spans="1:9" ht="24" customHeight="1" x14ac:dyDescent="0.25">
      <c r="A4" s="188"/>
      <c r="B4" s="186"/>
      <c r="C4" s="186"/>
      <c r="D4" s="186"/>
      <c r="E4" s="36" t="s">
        <v>77</v>
      </c>
      <c r="F4" s="36" t="s">
        <v>78</v>
      </c>
      <c r="G4" s="36" t="s">
        <v>77</v>
      </c>
      <c r="H4" s="36" t="s">
        <v>78</v>
      </c>
      <c r="I4" s="186"/>
    </row>
    <row r="5" spans="1:9" ht="24" customHeight="1" x14ac:dyDescent="0.25">
      <c r="A5" s="5" t="s">
        <v>172</v>
      </c>
      <c r="B5" s="80" t="s">
        <v>173</v>
      </c>
      <c r="C5" s="43" t="s">
        <v>174</v>
      </c>
      <c r="D5" s="43" t="s">
        <v>252</v>
      </c>
      <c r="E5" s="44">
        <v>33120000</v>
      </c>
      <c r="F5" s="43" t="s">
        <v>253</v>
      </c>
      <c r="G5" s="44">
        <v>19728000</v>
      </c>
      <c r="H5" s="43" t="s">
        <v>252</v>
      </c>
      <c r="I5" s="43" t="s">
        <v>175</v>
      </c>
    </row>
    <row r="6" spans="1:9" ht="24" customHeight="1" x14ac:dyDescent="0.25">
      <c r="C6" s="35"/>
      <c r="D6" s="35"/>
      <c r="E6" s="35"/>
      <c r="F6" s="35"/>
      <c r="G6" s="35"/>
      <c r="H6" s="35"/>
      <c r="I6" s="3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"/>
  <sheetViews>
    <sheetView showGridLines="0" zoomScaleNormal="100" workbookViewId="0">
      <pane ySplit="3" topLeftCell="A4" activePane="bottomLeft" state="frozen"/>
      <selection activeCell="A3" sqref="A3"/>
      <selection pane="bottomLeft" activeCell="F14" sqref="F14"/>
    </sheetView>
  </sheetViews>
  <sheetFormatPr defaultRowHeight="24" customHeight="1" x14ac:dyDescent="0.15"/>
  <cols>
    <col min="1" max="1" width="8.6640625" style="73" customWidth="1"/>
    <col min="2" max="2" width="8.77734375" style="73" customWidth="1"/>
    <col min="3" max="3" width="44.21875" style="74" customWidth="1"/>
    <col min="4" max="4" width="8.77734375" style="73" customWidth="1"/>
    <col min="5" max="5" width="12.44140625" style="73" customWidth="1"/>
    <col min="6" max="6" width="16.77734375" style="73" customWidth="1"/>
    <col min="7" max="7" width="8.77734375" style="73" customWidth="1"/>
    <col min="8" max="8" width="10.77734375" style="73" customWidth="1"/>
    <col min="9" max="9" width="10.44140625" style="73" customWidth="1"/>
    <col min="10" max="16384" width="8.88671875" style="37"/>
  </cols>
  <sheetData>
    <row r="1" spans="1:12" ht="36" customHeight="1" x14ac:dyDescent="0.15">
      <c r="A1" s="60" t="s">
        <v>67</v>
      </c>
      <c r="B1" s="60"/>
      <c r="C1" s="61"/>
      <c r="D1" s="60"/>
      <c r="E1" s="60"/>
      <c r="F1" s="60"/>
      <c r="G1" s="60"/>
      <c r="H1" s="60"/>
      <c r="I1" s="60"/>
      <c r="J1" s="59"/>
      <c r="K1" s="59"/>
      <c r="L1" s="59"/>
    </row>
    <row r="2" spans="1:12" s="14" customFormat="1" ht="25.5" customHeight="1" x14ac:dyDescent="0.25">
      <c r="A2" s="38" t="s">
        <v>181</v>
      </c>
      <c r="B2" s="63"/>
      <c r="C2" s="64"/>
      <c r="D2" s="65"/>
      <c r="E2" s="65"/>
      <c r="F2" s="65"/>
      <c r="G2" s="65"/>
      <c r="H2" s="65"/>
      <c r="I2" s="48" t="s">
        <v>81</v>
      </c>
      <c r="J2" s="65"/>
      <c r="K2" s="65"/>
      <c r="L2" s="65"/>
    </row>
    <row r="3" spans="1:12" ht="35.25" customHeight="1" x14ac:dyDescent="0.15">
      <c r="A3" s="68" t="s">
        <v>38</v>
      </c>
      <c r="B3" s="69" t="s">
        <v>39</v>
      </c>
      <c r="C3" s="70" t="s">
        <v>51</v>
      </c>
      <c r="D3" s="70" t="s">
        <v>0</v>
      </c>
      <c r="E3" s="71" t="s">
        <v>88</v>
      </c>
      <c r="F3" s="68" t="s">
        <v>40</v>
      </c>
      <c r="G3" s="68" t="s">
        <v>41</v>
      </c>
      <c r="H3" s="68" t="s">
        <v>42</v>
      </c>
      <c r="I3" s="72" t="s">
        <v>1</v>
      </c>
    </row>
    <row r="4" spans="1:12" ht="24" customHeight="1" x14ac:dyDescent="0.15">
      <c r="A4" s="82" t="s">
        <v>254</v>
      </c>
      <c r="B4" s="84" t="s">
        <v>154</v>
      </c>
      <c r="C4" s="134" t="s">
        <v>156</v>
      </c>
      <c r="D4" s="96" t="s">
        <v>105</v>
      </c>
      <c r="E4" s="146">
        <v>22000000</v>
      </c>
      <c r="F4" s="84" t="s">
        <v>157</v>
      </c>
      <c r="G4" s="96" t="s">
        <v>158</v>
      </c>
      <c r="H4" s="96" t="s">
        <v>179</v>
      </c>
      <c r="I4" s="97"/>
    </row>
    <row r="5" spans="1:12" ht="24" customHeight="1" x14ac:dyDescent="0.15">
      <c r="A5" s="82" t="s">
        <v>254</v>
      </c>
      <c r="B5" s="84" t="s">
        <v>154</v>
      </c>
      <c r="C5" s="134" t="s">
        <v>159</v>
      </c>
      <c r="D5" s="96" t="s">
        <v>160</v>
      </c>
      <c r="E5" s="146">
        <v>20000000</v>
      </c>
      <c r="F5" s="84" t="s">
        <v>176</v>
      </c>
      <c r="G5" s="96" t="s">
        <v>161</v>
      </c>
      <c r="H5" s="96" t="s">
        <v>162</v>
      </c>
      <c r="I5" s="97"/>
    </row>
    <row r="6" spans="1:12" ht="24" customHeight="1" x14ac:dyDescent="0.15">
      <c r="A6" s="82" t="s">
        <v>254</v>
      </c>
      <c r="B6" s="84" t="s">
        <v>154</v>
      </c>
      <c r="C6" s="134" t="s">
        <v>163</v>
      </c>
      <c r="D6" s="96" t="s">
        <v>105</v>
      </c>
      <c r="E6" s="146">
        <v>5000000</v>
      </c>
      <c r="F6" s="84" t="s">
        <v>164</v>
      </c>
      <c r="G6" s="96" t="s">
        <v>165</v>
      </c>
      <c r="H6" s="96" t="s">
        <v>180</v>
      </c>
      <c r="I6" s="97"/>
    </row>
    <row r="7" spans="1:12" ht="24" customHeight="1" x14ac:dyDescent="0.15">
      <c r="A7" s="82" t="s">
        <v>254</v>
      </c>
      <c r="B7" s="84" t="s">
        <v>154</v>
      </c>
      <c r="C7" s="134" t="s">
        <v>255</v>
      </c>
      <c r="D7" s="96" t="s">
        <v>105</v>
      </c>
      <c r="E7" s="146">
        <v>700000</v>
      </c>
      <c r="F7" s="84" t="s">
        <v>177</v>
      </c>
      <c r="G7" s="96" t="s">
        <v>178</v>
      </c>
      <c r="H7" s="96" t="s">
        <v>256</v>
      </c>
      <c r="I7" s="97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"/>
  <sheetViews>
    <sheetView showGridLines="0" zoomScaleNormal="100" workbookViewId="0">
      <selection activeCell="O7" sqref="O7"/>
    </sheetView>
  </sheetViews>
  <sheetFormatPr defaultRowHeight="24" customHeight="1" x14ac:dyDescent="0.15"/>
  <cols>
    <col min="1" max="1" width="8.6640625" style="73" customWidth="1"/>
    <col min="2" max="2" width="8.77734375" style="73" customWidth="1"/>
    <col min="3" max="3" width="31.88671875" style="74" customWidth="1"/>
    <col min="4" max="4" width="10.88671875" style="73" customWidth="1"/>
    <col min="5" max="5" width="8.77734375" style="73" customWidth="1"/>
    <col min="6" max="8" width="12.44140625" style="73" customWidth="1"/>
    <col min="9" max="9" width="11.33203125" style="73" customWidth="1"/>
    <col min="10" max="10" width="16.77734375" style="73" customWidth="1"/>
    <col min="11" max="11" width="8.77734375" style="76" customWidth="1"/>
    <col min="12" max="12" width="10.77734375" style="73" customWidth="1"/>
    <col min="13" max="13" width="8.88671875" style="73"/>
    <col min="14" max="14" width="8.88671875" style="91"/>
    <col min="15" max="16384" width="8.88671875" style="37"/>
  </cols>
  <sheetData>
    <row r="1" spans="1:14" ht="36" customHeight="1" x14ac:dyDescent="0.15">
      <c r="A1" s="60" t="s">
        <v>70</v>
      </c>
      <c r="B1" s="60"/>
      <c r="C1" s="61"/>
      <c r="D1" s="60"/>
      <c r="E1" s="60"/>
      <c r="F1" s="60"/>
      <c r="G1" s="60"/>
      <c r="H1" s="60"/>
      <c r="I1" s="60"/>
      <c r="J1" s="60"/>
      <c r="K1" s="60"/>
      <c r="L1" s="60"/>
      <c r="M1" s="75"/>
    </row>
    <row r="2" spans="1:14" s="14" customFormat="1" ht="25.5" customHeight="1" x14ac:dyDescent="0.25">
      <c r="A2" s="38" t="s">
        <v>181</v>
      </c>
      <c r="B2" s="63"/>
      <c r="C2" s="64"/>
      <c r="D2" s="65"/>
      <c r="E2" s="65"/>
      <c r="F2" s="65"/>
      <c r="G2" s="65"/>
      <c r="H2" s="65"/>
      <c r="I2" s="65"/>
      <c r="J2" s="65"/>
      <c r="K2" s="65"/>
      <c r="L2" s="65"/>
      <c r="M2" s="48" t="s">
        <v>81</v>
      </c>
      <c r="N2" s="94"/>
    </row>
    <row r="3" spans="1:14" ht="35.25" customHeight="1" x14ac:dyDescent="0.15">
      <c r="A3" s="68" t="s">
        <v>38</v>
      </c>
      <c r="B3" s="69" t="s">
        <v>39</v>
      </c>
      <c r="C3" s="70" t="s">
        <v>69</v>
      </c>
      <c r="D3" s="68" t="s">
        <v>68</v>
      </c>
      <c r="E3" s="69" t="s">
        <v>0</v>
      </c>
      <c r="F3" s="69" t="s">
        <v>85</v>
      </c>
      <c r="G3" s="69" t="s">
        <v>84</v>
      </c>
      <c r="H3" s="69" t="s">
        <v>83</v>
      </c>
      <c r="I3" s="69" t="s">
        <v>82</v>
      </c>
      <c r="J3" s="68" t="s">
        <v>40</v>
      </c>
      <c r="K3" s="68" t="s">
        <v>41</v>
      </c>
      <c r="L3" s="68" t="s">
        <v>42</v>
      </c>
      <c r="M3" s="72" t="s">
        <v>1</v>
      </c>
    </row>
    <row r="4" spans="1:14" s="14" customFormat="1" ht="24" customHeight="1" x14ac:dyDescent="0.25">
      <c r="A4" s="138" t="s">
        <v>166</v>
      </c>
      <c r="B4" s="139" t="s">
        <v>167</v>
      </c>
      <c r="C4" s="145" t="s">
        <v>168</v>
      </c>
      <c r="D4" s="82" t="s">
        <v>169</v>
      </c>
      <c r="E4" s="140" t="s">
        <v>105</v>
      </c>
      <c r="F4" s="141">
        <v>30200000</v>
      </c>
      <c r="G4" s="142"/>
      <c r="H4" s="142"/>
      <c r="I4" s="141">
        <v>30200000</v>
      </c>
      <c r="J4" s="143" t="s">
        <v>257</v>
      </c>
      <c r="K4" s="144" t="s">
        <v>170</v>
      </c>
      <c r="L4" s="144" t="s">
        <v>171</v>
      </c>
      <c r="M4" s="151"/>
      <c r="N4" s="94"/>
    </row>
  </sheetData>
  <phoneticPr fontId="5" type="noConversion"/>
  <dataValidations count="1">
    <dataValidation type="list" allowBlank="1" showInputMessage="1" showErrorMessage="1" sqref="D4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"/>
  <sheetViews>
    <sheetView showGridLines="0" zoomScaleNormal="100" workbookViewId="0">
      <pane ySplit="3" topLeftCell="A4" activePane="bottomLeft" state="frozen"/>
      <selection activeCell="A3" sqref="A3"/>
      <selection pane="bottomLeft" activeCell="B17" sqref="B17"/>
    </sheetView>
  </sheetViews>
  <sheetFormatPr defaultRowHeight="24" customHeight="1" x14ac:dyDescent="0.15"/>
  <cols>
    <col min="1" max="1" width="12" style="23" customWidth="1"/>
    <col min="2" max="2" width="56.5546875" style="23" customWidth="1"/>
    <col min="3" max="3" width="9.5546875" style="23" customWidth="1"/>
    <col min="4" max="4" width="8.88671875" style="23" customWidth="1"/>
    <col min="5" max="5" width="9.21875" style="23" customWidth="1"/>
    <col min="6" max="6" width="9.6640625" style="23" customWidth="1"/>
    <col min="7" max="7" width="11.33203125" style="23" bestFit="1" customWidth="1"/>
    <col min="8" max="8" width="9.6640625" style="23" customWidth="1"/>
    <col min="9" max="9" width="11.109375" style="23" customWidth="1"/>
    <col min="10" max="10" width="9.6640625" style="23" customWidth="1"/>
    <col min="11" max="11" width="8.44140625" style="23" customWidth="1"/>
    <col min="12" max="12" width="1.5546875" style="13" customWidth="1"/>
    <col min="13" max="13" width="8.88671875" style="13" hidden="1" customWidth="1"/>
    <col min="14" max="15" width="9.6640625" style="23" hidden="1" customWidth="1"/>
    <col min="16" max="16" width="8.88671875" style="13" hidden="1" customWidth="1"/>
    <col min="17" max="17" width="12.6640625" style="13" hidden="1" customWidth="1"/>
    <col min="18" max="18" width="8.88671875" style="13" customWidth="1"/>
    <col min="19" max="16384" width="8.88671875" style="13"/>
  </cols>
  <sheetData>
    <row r="1" spans="1:18" ht="36" customHeight="1" x14ac:dyDescent="0.15">
      <c r="A1" s="7" t="s">
        <v>2</v>
      </c>
      <c r="B1" s="7"/>
      <c r="C1" s="7"/>
      <c r="D1" s="7"/>
      <c r="E1" s="7"/>
      <c r="F1" s="7"/>
      <c r="G1" s="7"/>
      <c r="H1" s="7"/>
      <c r="I1" s="7"/>
      <c r="J1" s="7"/>
      <c r="K1" s="7"/>
      <c r="L1" s="31"/>
      <c r="N1" s="13"/>
      <c r="O1" s="13"/>
    </row>
    <row r="2" spans="1:18" ht="25.5" customHeight="1" x14ac:dyDescent="0.15">
      <c r="A2" s="38" t="s">
        <v>181</v>
      </c>
      <c r="B2" s="16"/>
      <c r="C2" s="16"/>
      <c r="D2" s="18"/>
      <c r="E2" s="18"/>
      <c r="F2" s="18"/>
      <c r="G2" s="18"/>
      <c r="H2" s="18"/>
      <c r="I2" s="18"/>
      <c r="J2" s="18"/>
      <c r="K2" s="19" t="s">
        <v>79</v>
      </c>
      <c r="N2" s="18"/>
      <c r="O2" s="18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2" t="s">
        <v>8</v>
      </c>
      <c r="O3" s="12" t="s">
        <v>9</v>
      </c>
    </row>
    <row r="4" spans="1:18" ht="24" customHeight="1" x14ac:dyDescent="0.15">
      <c r="A4" s="77"/>
      <c r="B4" s="80" t="s">
        <v>91</v>
      </c>
      <c r="C4" s="33"/>
      <c r="D4" s="78"/>
      <c r="E4" s="78"/>
      <c r="F4" s="78"/>
      <c r="G4" s="11"/>
      <c r="H4" s="11"/>
      <c r="I4" s="11"/>
      <c r="J4" s="11"/>
      <c r="K4" s="11"/>
      <c r="M4" s="27"/>
      <c r="N4" s="11"/>
      <c r="O4" s="11"/>
      <c r="P4" s="27"/>
      <c r="Q4" s="28"/>
      <c r="R4" s="2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showGridLines="0" zoomScaleNormal="100" workbookViewId="0">
      <selection activeCell="B13" sqref="B13"/>
    </sheetView>
  </sheetViews>
  <sheetFormatPr defaultRowHeight="24" customHeight="1" x14ac:dyDescent="0.15"/>
  <cols>
    <col min="1" max="1" width="12" style="23" customWidth="1"/>
    <col min="2" max="2" width="56.5546875" style="24" customWidth="1"/>
    <col min="3" max="3" width="9.5546875" style="23" customWidth="1"/>
    <col min="4" max="4" width="8.88671875" style="23" customWidth="1"/>
    <col min="5" max="5" width="9.21875" style="23" customWidth="1"/>
    <col min="6" max="6" width="10.5546875" style="25" customWidth="1"/>
    <col min="7" max="7" width="9.6640625" style="23" customWidth="1"/>
    <col min="8" max="8" width="12.6640625" style="26" customWidth="1"/>
    <col min="9" max="9" width="9.6640625" style="23" customWidth="1"/>
    <col min="10" max="10" width="10.5546875" style="22" customWidth="1"/>
    <col min="11" max="11" width="8.44140625" style="23" customWidth="1"/>
    <col min="12" max="16384" width="8.88671875" style="13"/>
  </cols>
  <sheetData>
    <row r="1" spans="1:11" ht="36" customHeight="1" x14ac:dyDescent="0.15">
      <c r="A1" s="7" t="s">
        <v>19</v>
      </c>
      <c r="B1" s="7"/>
      <c r="C1" s="7"/>
      <c r="D1" s="7"/>
      <c r="E1" s="7"/>
      <c r="F1" s="8"/>
      <c r="G1" s="7"/>
      <c r="H1" s="7"/>
      <c r="I1" s="7"/>
      <c r="J1" s="8"/>
      <c r="K1" s="7"/>
    </row>
    <row r="2" spans="1:11" ht="25.5" customHeight="1" x14ac:dyDescent="0.15">
      <c r="A2" s="38" t="s">
        <v>181</v>
      </c>
      <c r="B2" s="34"/>
      <c r="C2" s="16"/>
      <c r="D2" s="18"/>
      <c r="E2" s="18"/>
      <c r="F2" s="20"/>
      <c r="G2" s="18"/>
      <c r="H2" s="21"/>
      <c r="I2" s="18"/>
      <c r="K2" s="20" t="s">
        <v>80</v>
      </c>
    </row>
    <row r="3" spans="1:11" ht="35.25" customHeight="1" x14ac:dyDescent="0.15">
      <c r="A3" s="9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0" t="s">
        <v>18</v>
      </c>
      <c r="G3" s="2" t="s">
        <v>21</v>
      </c>
      <c r="H3" s="2" t="s">
        <v>87</v>
      </c>
      <c r="I3" s="2" t="s">
        <v>22</v>
      </c>
      <c r="J3" s="10" t="s">
        <v>23</v>
      </c>
      <c r="K3" s="2" t="s">
        <v>1</v>
      </c>
    </row>
    <row r="4" spans="1:11" s="73" customFormat="1" ht="24" customHeight="1" x14ac:dyDescent="0.15">
      <c r="A4" s="77"/>
      <c r="B4" s="80" t="s">
        <v>91</v>
      </c>
      <c r="C4" s="33"/>
      <c r="D4" s="78"/>
      <c r="E4" s="79"/>
      <c r="F4" s="98"/>
      <c r="G4" s="79"/>
      <c r="H4" s="79"/>
      <c r="I4" s="79"/>
      <c r="J4" s="98"/>
      <c r="K4" s="79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48328"/>
  <sheetViews>
    <sheetView showGridLines="0" zoomScaleNormal="100" workbookViewId="0">
      <pane ySplit="3" topLeftCell="A4" activePane="bottomLeft" state="frozen"/>
      <selection activeCell="A3" sqref="A3"/>
      <selection pane="bottomLeft" activeCell="B8" sqref="B8"/>
    </sheetView>
  </sheetViews>
  <sheetFormatPr defaultRowHeight="24" customHeight="1" x14ac:dyDescent="0.15"/>
  <cols>
    <col min="1" max="1" width="11.109375" style="49" customWidth="1"/>
    <col min="2" max="2" width="35.77734375" style="53" customWidth="1"/>
    <col min="3" max="3" width="20.77734375" style="49" customWidth="1"/>
    <col min="4" max="4" width="10.77734375" style="49" customWidth="1"/>
    <col min="5" max="5" width="8.5546875" style="102" bestFit="1" customWidth="1"/>
    <col min="6" max="8" width="9.33203125" style="102" customWidth="1"/>
    <col min="9" max="9" width="8.88671875" style="102" bestFit="1" customWidth="1"/>
    <col min="10" max="10" width="9.6640625" style="49" customWidth="1"/>
    <col min="11" max="11" width="4.88671875" style="92" customWidth="1"/>
    <col min="12" max="12" width="8.88671875" style="57"/>
    <col min="13" max="16384" width="8.88671875" style="37"/>
  </cols>
  <sheetData>
    <row r="1" spans="1:15" ht="36" customHeight="1" x14ac:dyDescent="0.15">
      <c r="A1" s="157" t="s">
        <v>76</v>
      </c>
      <c r="B1" s="157"/>
      <c r="C1" s="157"/>
      <c r="D1" s="157"/>
      <c r="E1" s="157"/>
      <c r="F1" s="157"/>
      <c r="G1" s="157"/>
      <c r="H1" s="157"/>
      <c r="I1" s="157"/>
      <c r="J1" s="157"/>
      <c r="K1" s="93"/>
      <c r="L1" s="58"/>
      <c r="M1" s="59"/>
    </row>
    <row r="2" spans="1:15" ht="25.5" customHeight="1" x14ac:dyDescent="0.15">
      <c r="A2" s="38" t="s">
        <v>181</v>
      </c>
      <c r="B2" s="50"/>
      <c r="C2" s="47"/>
      <c r="D2" s="47"/>
      <c r="E2" s="99"/>
      <c r="F2" s="99"/>
      <c r="G2" s="99"/>
      <c r="H2" s="99"/>
      <c r="I2" s="106"/>
      <c r="J2" s="48" t="s">
        <v>81</v>
      </c>
    </row>
    <row r="3" spans="1:15" ht="35.25" customHeight="1" x14ac:dyDescent="0.15">
      <c r="A3" s="1" t="s">
        <v>3</v>
      </c>
      <c r="B3" s="2" t="s">
        <v>4</v>
      </c>
      <c r="C3" s="4" t="s">
        <v>25</v>
      </c>
      <c r="D3" s="1" t="s">
        <v>12</v>
      </c>
      <c r="E3" s="100" t="s">
        <v>13</v>
      </c>
      <c r="F3" s="100" t="s">
        <v>14</v>
      </c>
      <c r="G3" s="100" t="s">
        <v>15</v>
      </c>
      <c r="H3" s="101" t="s">
        <v>52</v>
      </c>
      <c r="I3" s="100" t="s">
        <v>24</v>
      </c>
      <c r="J3" s="2" t="s">
        <v>16</v>
      </c>
    </row>
    <row r="4" spans="1:15" s="81" customFormat="1" ht="24" customHeight="1" x14ac:dyDescent="0.15">
      <c r="A4" s="32" t="s">
        <v>101</v>
      </c>
      <c r="B4" s="79" t="s">
        <v>140</v>
      </c>
      <c r="C4" s="103" t="s">
        <v>142</v>
      </c>
      <c r="D4" s="107">
        <v>323490820</v>
      </c>
      <c r="E4" s="148" t="s">
        <v>141</v>
      </c>
      <c r="F4" s="105" t="s">
        <v>133</v>
      </c>
      <c r="G4" s="105" t="s">
        <v>134</v>
      </c>
      <c r="H4" s="105" t="s">
        <v>143</v>
      </c>
      <c r="I4" s="105"/>
      <c r="J4" s="104"/>
      <c r="K4" s="92"/>
      <c r="L4" s="57"/>
      <c r="O4" s="108"/>
    </row>
    <row r="5" spans="1:15" s="81" customFormat="1" ht="24" customHeight="1" x14ac:dyDescent="0.15">
      <c r="A5" s="32" t="s">
        <v>101</v>
      </c>
      <c r="B5" s="79" t="s">
        <v>107</v>
      </c>
      <c r="C5" s="103" t="s">
        <v>125</v>
      </c>
      <c r="D5" s="107">
        <v>7326000</v>
      </c>
      <c r="E5" s="148">
        <v>45625</v>
      </c>
      <c r="F5" s="105" t="s">
        <v>133</v>
      </c>
      <c r="G5" s="105" t="s">
        <v>134</v>
      </c>
      <c r="H5" s="105" t="s">
        <v>143</v>
      </c>
      <c r="I5" s="105"/>
      <c r="J5" s="104"/>
      <c r="K5" s="92"/>
      <c r="L5" s="57"/>
      <c r="O5" s="108"/>
    </row>
    <row r="6" spans="1:15" s="81" customFormat="1" ht="24" customHeight="1" x14ac:dyDescent="0.15">
      <c r="A6" s="32" t="s">
        <v>101</v>
      </c>
      <c r="B6" s="79" t="s">
        <v>108</v>
      </c>
      <c r="C6" s="103" t="s">
        <v>125</v>
      </c>
      <c r="D6" s="107">
        <v>937200</v>
      </c>
      <c r="E6" s="148">
        <v>45625</v>
      </c>
      <c r="F6" s="105" t="s">
        <v>133</v>
      </c>
      <c r="G6" s="105" t="s">
        <v>134</v>
      </c>
      <c r="H6" s="105" t="s">
        <v>143</v>
      </c>
      <c r="I6" s="105"/>
      <c r="J6" s="104"/>
      <c r="K6" s="92"/>
      <c r="L6" s="57"/>
      <c r="O6" s="108"/>
    </row>
    <row r="7" spans="1:15" s="81" customFormat="1" ht="24" customHeight="1" x14ac:dyDescent="0.15">
      <c r="A7" s="32" t="s">
        <v>101</v>
      </c>
      <c r="B7" s="79" t="s">
        <v>109</v>
      </c>
      <c r="C7" s="103" t="s">
        <v>125</v>
      </c>
      <c r="D7" s="107">
        <v>7260000</v>
      </c>
      <c r="E7" s="148">
        <v>45625</v>
      </c>
      <c r="F7" s="105" t="s">
        <v>133</v>
      </c>
      <c r="G7" s="105" t="s">
        <v>134</v>
      </c>
      <c r="H7" s="105" t="s">
        <v>143</v>
      </c>
      <c r="I7" s="105"/>
      <c r="J7" s="104"/>
      <c r="K7" s="92"/>
      <c r="L7" s="57"/>
      <c r="O7" s="108"/>
    </row>
    <row r="8" spans="1:15" s="81" customFormat="1" ht="24" customHeight="1" x14ac:dyDescent="0.15">
      <c r="A8" s="32" t="s">
        <v>101</v>
      </c>
      <c r="B8" s="79" t="s">
        <v>110</v>
      </c>
      <c r="C8" s="103" t="s">
        <v>125</v>
      </c>
      <c r="D8" s="107">
        <v>2377200</v>
      </c>
      <c r="E8" s="148">
        <v>45625</v>
      </c>
      <c r="F8" s="105" t="s">
        <v>133</v>
      </c>
      <c r="G8" s="105" t="s">
        <v>134</v>
      </c>
      <c r="H8" s="105" t="s">
        <v>143</v>
      </c>
      <c r="I8" s="105"/>
      <c r="J8" s="104"/>
      <c r="K8" s="92"/>
      <c r="L8" s="57"/>
      <c r="O8" s="108"/>
    </row>
    <row r="9" spans="1:15" s="81" customFormat="1" ht="24" customHeight="1" x14ac:dyDescent="0.15">
      <c r="A9" s="32" t="s">
        <v>101</v>
      </c>
      <c r="B9" s="79" t="s">
        <v>111</v>
      </c>
      <c r="C9" s="103" t="s">
        <v>125</v>
      </c>
      <c r="D9" s="107">
        <v>7260000</v>
      </c>
      <c r="E9" s="148">
        <v>45625</v>
      </c>
      <c r="F9" s="105" t="s">
        <v>133</v>
      </c>
      <c r="G9" s="105" t="s">
        <v>134</v>
      </c>
      <c r="H9" s="105" t="s">
        <v>143</v>
      </c>
      <c r="I9" s="105"/>
      <c r="J9" s="104"/>
      <c r="K9" s="92"/>
      <c r="L9" s="57"/>
      <c r="O9" s="108"/>
    </row>
    <row r="10" spans="1:15" s="81" customFormat="1" ht="24" customHeight="1" x14ac:dyDescent="0.15">
      <c r="A10" s="32" t="s">
        <v>101</v>
      </c>
      <c r="B10" s="79" t="s">
        <v>112</v>
      </c>
      <c r="C10" s="103" t="s">
        <v>125</v>
      </c>
      <c r="D10" s="107">
        <v>4005600</v>
      </c>
      <c r="E10" s="148">
        <v>45625</v>
      </c>
      <c r="F10" s="105" t="s">
        <v>133</v>
      </c>
      <c r="G10" s="105" t="s">
        <v>134</v>
      </c>
      <c r="H10" s="105" t="s">
        <v>143</v>
      </c>
      <c r="I10" s="105"/>
      <c r="J10" s="104"/>
      <c r="K10" s="92"/>
      <c r="L10" s="57"/>
      <c r="O10" s="108"/>
    </row>
    <row r="11" spans="1:15" s="81" customFormat="1" ht="24" customHeight="1" x14ac:dyDescent="0.15">
      <c r="A11" s="32" t="s">
        <v>101</v>
      </c>
      <c r="B11" s="79" t="s">
        <v>113</v>
      </c>
      <c r="C11" s="103" t="s">
        <v>125</v>
      </c>
      <c r="D11" s="107">
        <v>6600000</v>
      </c>
      <c r="E11" s="148">
        <v>45625</v>
      </c>
      <c r="F11" s="105" t="s">
        <v>133</v>
      </c>
      <c r="G11" s="105" t="s">
        <v>134</v>
      </c>
      <c r="H11" s="105" t="s">
        <v>143</v>
      </c>
      <c r="I11" s="105"/>
      <c r="J11" s="104"/>
      <c r="K11" s="92"/>
      <c r="L11" s="57"/>
      <c r="O11" s="108"/>
    </row>
    <row r="12" spans="1:15" s="81" customFormat="1" ht="24" customHeight="1" x14ac:dyDescent="0.15">
      <c r="A12" s="32" t="s">
        <v>101</v>
      </c>
      <c r="B12" s="79" t="s">
        <v>106</v>
      </c>
      <c r="C12" s="103" t="s">
        <v>124</v>
      </c>
      <c r="D12" s="107">
        <v>3600000</v>
      </c>
      <c r="E12" s="148">
        <v>45632</v>
      </c>
      <c r="F12" s="105" t="s">
        <v>133</v>
      </c>
      <c r="G12" s="105" t="s">
        <v>134</v>
      </c>
      <c r="H12" s="105" t="s">
        <v>143</v>
      </c>
      <c r="I12" s="105"/>
      <c r="J12" s="104"/>
      <c r="K12" s="92"/>
      <c r="L12" s="57"/>
      <c r="O12" s="108"/>
    </row>
    <row r="13" spans="1:15" s="81" customFormat="1" ht="24" customHeight="1" x14ac:dyDescent="0.15">
      <c r="A13" s="32" t="s">
        <v>101</v>
      </c>
      <c r="B13" s="79" t="s">
        <v>114</v>
      </c>
      <c r="C13" s="103" t="s">
        <v>126</v>
      </c>
      <c r="D13" s="107">
        <v>3960000</v>
      </c>
      <c r="E13" s="148">
        <v>45646</v>
      </c>
      <c r="F13" s="105" t="s">
        <v>133</v>
      </c>
      <c r="G13" s="105" t="s">
        <v>134</v>
      </c>
      <c r="H13" s="105" t="s">
        <v>143</v>
      </c>
      <c r="I13" s="105"/>
      <c r="J13" s="104"/>
      <c r="K13" s="92"/>
      <c r="L13" s="57"/>
      <c r="O13" s="108"/>
    </row>
    <row r="14" spans="1:15" s="81" customFormat="1" ht="24" customHeight="1" x14ac:dyDescent="0.15">
      <c r="A14" s="32" t="s">
        <v>101</v>
      </c>
      <c r="B14" s="79" t="s">
        <v>115</v>
      </c>
      <c r="C14" s="103" t="s">
        <v>127</v>
      </c>
      <c r="D14" s="107">
        <v>8040000</v>
      </c>
      <c r="E14" s="148">
        <v>45646</v>
      </c>
      <c r="F14" s="105" t="s">
        <v>133</v>
      </c>
      <c r="G14" s="105" t="s">
        <v>134</v>
      </c>
      <c r="H14" s="105" t="s">
        <v>143</v>
      </c>
      <c r="I14" s="105"/>
      <c r="J14" s="104"/>
      <c r="K14" s="92"/>
      <c r="L14" s="57"/>
      <c r="O14" s="108"/>
    </row>
    <row r="15" spans="1:15" s="81" customFormat="1" ht="24" customHeight="1" x14ac:dyDescent="0.15">
      <c r="A15" s="32" t="s">
        <v>101</v>
      </c>
      <c r="B15" s="79" t="s">
        <v>116</v>
      </c>
      <c r="C15" s="103" t="s">
        <v>128</v>
      </c>
      <c r="D15" s="107">
        <v>8316000</v>
      </c>
      <c r="E15" s="148">
        <v>45646</v>
      </c>
      <c r="F15" s="105" t="s">
        <v>133</v>
      </c>
      <c r="G15" s="105" t="s">
        <v>134</v>
      </c>
      <c r="H15" s="105" t="s">
        <v>143</v>
      </c>
      <c r="I15" s="105"/>
      <c r="J15" s="104"/>
      <c r="K15" s="92"/>
      <c r="L15" s="57"/>
      <c r="O15" s="108"/>
    </row>
    <row r="16" spans="1:15" s="81" customFormat="1" ht="24" customHeight="1" x14ac:dyDescent="0.15">
      <c r="A16" s="32" t="s">
        <v>101</v>
      </c>
      <c r="B16" s="79" t="s">
        <v>182</v>
      </c>
      <c r="C16" s="103" t="s">
        <v>142</v>
      </c>
      <c r="D16" s="107">
        <v>33720000</v>
      </c>
      <c r="E16" s="148" t="s">
        <v>144</v>
      </c>
      <c r="F16" s="105" t="s">
        <v>133</v>
      </c>
      <c r="G16" s="105" t="s">
        <v>134</v>
      </c>
      <c r="H16" s="105" t="s">
        <v>143</v>
      </c>
      <c r="I16" s="105"/>
      <c r="J16" s="104"/>
      <c r="K16" s="92"/>
      <c r="L16" s="57"/>
      <c r="O16" s="108"/>
    </row>
    <row r="17" spans="1:15" s="81" customFormat="1" ht="24" customHeight="1" x14ac:dyDescent="0.15">
      <c r="A17" s="32" t="s">
        <v>101</v>
      </c>
      <c r="B17" s="79" t="s">
        <v>117</v>
      </c>
      <c r="C17" s="103" t="s">
        <v>129</v>
      </c>
      <c r="D17" s="107">
        <v>3600000</v>
      </c>
      <c r="E17" s="148">
        <v>45652</v>
      </c>
      <c r="F17" s="105" t="s">
        <v>133</v>
      </c>
      <c r="G17" s="105" t="s">
        <v>134</v>
      </c>
      <c r="H17" s="105" t="s">
        <v>143</v>
      </c>
      <c r="I17" s="105"/>
      <c r="J17" s="104"/>
      <c r="K17" s="92"/>
      <c r="L17" s="57"/>
      <c r="O17" s="108"/>
    </row>
    <row r="18" spans="1:15" s="81" customFormat="1" ht="24" customHeight="1" x14ac:dyDescent="0.15">
      <c r="A18" s="32" t="s">
        <v>101</v>
      </c>
      <c r="B18" s="79" t="s">
        <v>118</v>
      </c>
      <c r="C18" s="103" t="s">
        <v>130</v>
      </c>
      <c r="D18" s="107">
        <v>6000000</v>
      </c>
      <c r="E18" s="148">
        <v>45653</v>
      </c>
      <c r="F18" s="105" t="s">
        <v>133</v>
      </c>
      <c r="G18" s="105" t="s">
        <v>134</v>
      </c>
      <c r="H18" s="105" t="s">
        <v>143</v>
      </c>
      <c r="I18" s="105"/>
      <c r="J18" s="104"/>
      <c r="K18" s="92"/>
      <c r="L18" s="57"/>
      <c r="O18" s="108"/>
    </row>
    <row r="19" spans="1:15" s="81" customFormat="1" ht="24" customHeight="1" x14ac:dyDescent="0.15">
      <c r="A19" s="32" t="s">
        <v>101</v>
      </c>
      <c r="B19" s="79" t="s">
        <v>119</v>
      </c>
      <c r="C19" s="103" t="s">
        <v>131</v>
      </c>
      <c r="D19" s="107">
        <v>3960000</v>
      </c>
      <c r="E19" s="148">
        <v>45653</v>
      </c>
      <c r="F19" s="105" t="s">
        <v>133</v>
      </c>
      <c r="G19" s="105" t="s">
        <v>134</v>
      </c>
      <c r="H19" s="105" t="s">
        <v>143</v>
      </c>
      <c r="I19" s="105"/>
      <c r="J19" s="104"/>
      <c r="K19" s="92"/>
      <c r="L19" s="57"/>
      <c r="O19" s="108"/>
    </row>
    <row r="20" spans="1:15" s="81" customFormat="1" ht="24" customHeight="1" x14ac:dyDescent="0.15">
      <c r="A20" s="32" t="s">
        <v>101</v>
      </c>
      <c r="B20" s="79" t="s">
        <v>120</v>
      </c>
      <c r="C20" s="103" t="s">
        <v>123</v>
      </c>
      <c r="D20" s="107">
        <v>21822000</v>
      </c>
      <c r="E20" s="148">
        <v>45656</v>
      </c>
      <c r="F20" s="105" t="s">
        <v>133</v>
      </c>
      <c r="G20" s="105" t="s">
        <v>134</v>
      </c>
      <c r="H20" s="105" t="s">
        <v>143</v>
      </c>
      <c r="I20" s="105"/>
      <c r="J20" s="104"/>
      <c r="K20" s="92"/>
      <c r="L20" s="57"/>
      <c r="O20" s="108"/>
    </row>
    <row r="21" spans="1:15" s="81" customFormat="1" ht="24" customHeight="1" x14ac:dyDescent="0.15">
      <c r="A21" s="32" t="s">
        <v>101</v>
      </c>
      <c r="B21" s="79" t="s">
        <v>121</v>
      </c>
      <c r="C21" s="103" t="s">
        <v>135</v>
      </c>
      <c r="D21" s="107">
        <v>4784400</v>
      </c>
      <c r="E21" s="148">
        <v>45656</v>
      </c>
      <c r="F21" s="105" t="s">
        <v>133</v>
      </c>
      <c r="G21" s="105" t="s">
        <v>134</v>
      </c>
      <c r="H21" s="105" t="s">
        <v>143</v>
      </c>
      <c r="I21" s="105"/>
      <c r="J21" s="104"/>
      <c r="K21" s="92"/>
      <c r="L21" s="57"/>
      <c r="O21" s="108"/>
    </row>
    <row r="22" spans="1:15" s="81" customFormat="1" ht="24" customHeight="1" x14ac:dyDescent="0.15">
      <c r="A22" s="32" t="s">
        <v>101</v>
      </c>
      <c r="B22" s="79" t="s">
        <v>122</v>
      </c>
      <c r="C22" s="103" t="s">
        <v>132</v>
      </c>
      <c r="D22" s="107">
        <v>14940000</v>
      </c>
      <c r="E22" s="148">
        <v>45657</v>
      </c>
      <c r="F22" s="105" t="s">
        <v>133</v>
      </c>
      <c r="G22" s="105" t="s">
        <v>134</v>
      </c>
      <c r="H22" s="105" t="s">
        <v>143</v>
      </c>
      <c r="I22" s="105"/>
      <c r="J22" s="104"/>
      <c r="K22" s="92"/>
      <c r="L22" s="57"/>
      <c r="O22" s="108"/>
    </row>
    <row r="23" spans="1:15" s="81" customFormat="1" ht="24" customHeight="1" x14ac:dyDescent="0.15">
      <c r="A23" s="32" t="s">
        <v>101</v>
      </c>
      <c r="B23" s="79" t="s">
        <v>184</v>
      </c>
      <c r="C23" s="103" t="s">
        <v>187</v>
      </c>
      <c r="D23" s="107">
        <v>8429400</v>
      </c>
      <c r="E23" s="148" t="s">
        <v>185</v>
      </c>
      <c r="F23" s="105" t="s">
        <v>185</v>
      </c>
      <c r="G23" s="105" t="s">
        <v>189</v>
      </c>
      <c r="H23" s="105" t="s">
        <v>143</v>
      </c>
      <c r="I23" s="105"/>
      <c r="J23" s="104"/>
      <c r="K23" s="92"/>
      <c r="L23" s="57"/>
      <c r="O23" s="108"/>
    </row>
    <row r="24" spans="1:15" s="81" customFormat="1" ht="24" customHeight="1" x14ac:dyDescent="0.15">
      <c r="A24" s="32" t="s">
        <v>101</v>
      </c>
      <c r="B24" s="79" t="s">
        <v>138</v>
      </c>
      <c r="C24" s="103" t="s">
        <v>136</v>
      </c>
      <c r="D24" s="107">
        <v>7375000</v>
      </c>
      <c r="E24" s="148" t="s">
        <v>186</v>
      </c>
      <c r="F24" s="105" t="s">
        <v>188</v>
      </c>
      <c r="G24" s="105" t="s">
        <v>189</v>
      </c>
      <c r="H24" s="105" t="s">
        <v>143</v>
      </c>
      <c r="I24" s="105"/>
      <c r="J24" s="104"/>
      <c r="K24" s="92"/>
      <c r="L24" s="57"/>
      <c r="O24" s="108"/>
    </row>
    <row r="25" spans="1:15" s="81" customFormat="1" ht="24" customHeight="1" x14ac:dyDescent="0.15">
      <c r="A25" s="32" t="s">
        <v>101</v>
      </c>
      <c r="B25" s="79" t="s">
        <v>183</v>
      </c>
      <c r="C25" s="103" t="s">
        <v>193</v>
      </c>
      <c r="D25" s="107">
        <v>6090000</v>
      </c>
      <c r="E25" s="148" t="s">
        <v>191</v>
      </c>
      <c r="F25" s="105" t="s">
        <v>194</v>
      </c>
      <c r="G25" s="105" t="s">
        <v>195</v>
      </c>
      <c r="H25" s="105"/>
      <c r="I25" s="105" t="s">
        <v>195</v>
      </c>
      <c r="J25" s="104"/>
      <c r="K25" s="92"/>
      <c r="L25" s="57"/>
      <c r="O25" s="108"/>
    </row>
    <row r="26" spans="1:15" s="81" customFormat="1" ht="24" customHeight="1" x14ac:dyDescent="0.15">
      <c r="A26" s="32" t="s">
        <v>101</v>
      </c>
      <c r="B26" s="79" t="s">
        <v>190</v>
      </c>
      <c r="C26" s="103" t="s">
        <v>192</v>
      </c>
      <c r="D26" s="107">
        <v>18500000</v>
      </c>
      <c r="E26" s="148" t="s">
        <v>191</v>
      </c>
      <c r="F26" s="105" t="s">
        <v>194</v>
      </c>
      <c r="G26" s="105" t="s">
        <v>196</v>
      </c>
      <c r="H26" s="105"/>
      <c r="I26" s="105" t="s">
        <v>196</v>
      </c>
      <c r="J26" s="104"/>
      <c r="K26" s="92"/>
      <c r="L26" s="57"/>
      <c r="O26" s="108"/>
    </row>
    <row r="29" spans="1:15" ht="24" customHeight="1" x14ac:dyDescent="0.15">
      <c r="B29" s="37"/>
    </row>
    <row r="1048328" spans="10:10" ht="24" customHeight="1" x14ac:dyDescent="0.15">
      <c r="J1048328" s="6" t="s">
        <v>98</v>
      </c>
    </row>
  </sheetData>
  <mergeCells count="1">
    <mergeCell ref="A1:J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5"/>
  <sheetViews>
    <sheetView showGridLines="0" zoomScaleNormal="100" workbookViewId="0">
      <pane ySplit="3" topLeftCell="A4" activePane="bottomLeft" state="frozen"/>
      <selection activeCell="C4" sqref="C4"/>
      <selection pane="bottomLeft" activeCell="C11" sqref="C11"/>
    </sheetView>
  </sheetViews>
  <sheetFormatPr defaultRowHeight="24" customHeight="1" x14ac:dyDescent="0.15"/>
  <cols>
    <col min="1" max="1" width="11.109375" style="49" customWidth="1"/>
    <col min="2" max="2" width="35.77734375" style="52" customWidth="1"/>
    <col min="3" max="3" width="20.77734375" style="53" customWidth="1"/>
    <col min="4" max="4" width="10.77734375" style="54" customWidth="1"/>
    <col min="5" max="6" width="9.33203125" style="55" customWidth="1"/>
    <col min="7" max="7" width="10.6640625" style="55" customWidth="1"/>
    <col min="8" max="8" width="10.5546875" style="55" bestFit="1" customWidth="1"/>
    <col min="9" max="9" width="9.33203125" style="49" customWidth="1"/>
    <col min="10" max="11" width="8.88671875" style="56" customWidth="1"/>
    <col min="12" max="16384" width="8.88671875" style="56"/>
  </cols>
  <sheetData>
    <row r="1" spans="1:9" ht="36" customHeight="1" x14ac:dyDescent="0.15">
      <c r="A1" s="157" t="s">
        <v>17</v>
      </c>
      <c r="B1" s="157"/>
      <c r="C1" s="157"/>
      <c r="D1" s="157"/>
      <c r="E1" s="157"/>
      <c r="F1" s="157"/>
      <c r="G1" s="157"/>
      <c r="H1" s="157"/>
      <c r="I1" s="157"/>
    </row>
    <row r="2" spans="1:9" ht="25.5" customHeight="1" x14ac:dyDescent="0.15">
      <c r="A2" s="38" t="s">
        <v>181</v>
      </c>
      <c r="B2" s="50"/>
      <c r="C2" s="50"/>
      <c r="D2" s="51"/>
      <c r="E2" s="51"/>
      <c r="F2" s="51"/>
      <c r="G2" s="51"/>
      <c r="H2" s="51"/>
      <c r="I2" s="48" t="s">
        <v>197</v>
      </c>
    </row>
    <row r="3" spans="1:9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42" t="s">
        <v>99</v>
      </c>
    </row>
    <row r="4" spans="1:9" ht="24" customHeight="1" x14ac:dyDescent="0.15">
      <c r="A4" s="32" t="s">
        <v>101</v>
      </c>
      <c r="B4" s="79" t="s">
        <v>140</v>
      </c>
      <c r="C4" s="103" t="s">
        <v>142</v>
      </c>
      <c r="D4" s="107">
        <v>323490820</v>
      </c>
      <c r="E4" s="107"/>
      <c r="F4" s="107">
        <v>26957560</v>
      </c>
      <c r="G4" s="107"/>
      <c r="H4" s="149">
        <f>26957660+(26957560*1)</f>
        <v>53915220</v>
      </c>
      <c r="I4" s="104"/>
    </row>
    <row r="5" spans="1:9" ht="24" customHeight="1" x14ac:dyDescent="0.15">
      <c r="A5" s="32" t="s">
        <v>101</v>
      </c>
      <c r="B5" s="79" t="s">
        <v>107</v>
      </c>
      <c r="C5" s="103" t="s">
        <v>125</v>
      </c>
      <c r="D5" s="107">
        <v>7326000</v>
      </c>
      <c r="E5" s="107"/>
      <c r="F5" s="107">
        <v>610500</v>
      </c>
      <c r="G5" s="107"/>
      <c r="H5" s="149">
        <f>610500*3</f>
        <v>1831500</v>
      </c>
      <c r="I5" s="104"/>
    </row>
    <row r="6" spans="1:9" ht="24" customHeight="1" x14ac:dyDescent="0.15">
      <c r="A6" s="32" t="s">
        <v>101</v>
      </c>
      <c r="B6" s="79" t="s">
        <v>108</v>
      </c>
      <c r="C6" s="103" t="s">
        <v>125</v>
      </c>
      <c r="D6" s="107">
        <v>937200</v>
      </c>
      <c r="E6" s="107"/>
      <c r="F6" s="107">
        <v>78100</v>
      </c>
      <c r="G6" s="107"/>
      <c r="H6" s="149">
        <f>78100*3</f>
        <v>234300</v>
      </c>
      <c r="I6" s="104"/>
    </row>
    <row r="7" spans="1:9" ht="24" customHeight="1" x14ac:dyDescent="0.15">
      <c r="A7" s="32" t="s">
        <v>101</v>
      </c>
      <c r="B7" s="79" t="s">
        <v>109</v>
      </c>
      <c r="C7" s="103" t="s">
        <v>125</v>
      </c>
      <c r="D7" s="107">
        <v>7260000</v>
      </c>
      <c r="E7" s="107"/>
      <c r="F7" s="107">
        <v>605000</v>
      </c>
      <c r="G7" s="107"/>
      <c r="H7" s="149">
        <f>605000*3</f>
        <v>1815000</v>
      </c>
      <c r="I7" s="104"/>
    </row>
    <row r="8" spans="1:9" ht="24" customHeight="1" x14ac:dyDescent="0.15">
      <c r="A8" s="32" t="s">
        <v>101</v>
      </c>
      <c r="B8" s="79" t="s">
        <v>110</v>
      </c>
      <c r="C8" s="103" t="s">
        <v>125</v>
      </c>
      <c r="D8" s="107">
        <v>2377200</v>
      </c>
      <c r="E8" s="107"/>
      <c r="F8" s="107">
        <v>171600</v>
      </c>
      <c r="G8" s="107"/>
      <c r="H8" s="149">
        <f>171600*3</f>
        <v>514800</v>
      </c>
      <c r="I8" s="104"/>
    </row>
    <row r="9" spans="1:9" ht="24" customHeight="1" x14ac:dyDescent="0.15">
      <c r="A9" s="32" t="s">
        <v>101</v>
      </c>
      <c r="B9" s="79" t="s">
        <v>111</v>
      </c>
      <c r="C9" s="103" t="s">
        <v>125</v>
      </c>
      <c r="D9" s="107">
        <v>7260000</v>
      </c>
      <c r="E9" s="107"/>
      <c r="F9" s="107">
        <v>605000</v>
      </c>
      <c r="G9" s="107"/>
      <c r="H9" s="149">
        <f>605000*3</f>
        <v>1815000</v>
      </c>
      <c r="I9" s="104"/>
    </row>
    <row r="10" spans="1:9" ht="24" customHeight="1" x14ac:dyDescent="0.15">
      <c r="A10" s="32" t="s">
        <v>101</v>
      </c>
      <c r="B10" s="79" t="s">
        <v>112</v>
      </c>
      <c r="C10" s="103" t="s">
        <v>125</v>
      </c>
      <c r="D10" s="107">
        <v>4005600</v>
      </c>
      <c r="E10" s="107"/>
      <c r="F10" s="107">
        <v>244300</v>
      </c>
      <c r="G10" s="107"/>
      <c r="H10" s="149">
        <f>239240+199890+244300</f>
        <v>683430</v>
      </c>
      <c r="I10" s="104"/>
    </row>
    <row r="11" spans="1:9" ht="24" customHeight="1" x14ac:dyDescent="0.15">
      <c r="A11" s="32" t="s">
        <v>101</v>
      </c>
      <c r="B11" s="79" t="s">
        <v>113</v>
      </c>
      <c r="C11" s="103" t="s">
        <v>125</v>
      </c>
      <c r="D11" s="107">
        <v>6600000</v>
      </c>
      <c r="E11" s="107"/>
      <c r="F11" s="107">
        <v>550000</v>
      </c>
      <c r="G11" s="107"/>
      <c r="H11" s="149">
        <f>550000*3</f>
        <v>1650000</v>
      </c>
      <c r="I11" s="104"/>
    </row>
    <row r="12" spans="1:9" ht="24" customHeight="1" x14ac:dyDescent="0.15">
      <c r="A12" s="32" t="s">
        <v>101</v>
      </c>
      <c r="B12" s="79" t="s">
        <v>106</v>
      </c>
      <c r="C12" s="103" t="s">
        <v>124</v>
      </c>
      <c r="D12" s="107">
        <v>3600000</v>
      </c>
      <c r="E12" s="107"/>
      <c r="F12" s="107">
        <v>300000</v>
      </c>
      <c r="G12" s="107"/>
      <c r="H12" s="149">
        <f>300000*2</f>
        <v>600000</v>
      </c>
      <c r="I12" s="104"/>
    </row>
    <row r="13" spans="1:9" ht="24" customHeight="1" x14ac:dyDescent="0.15">
      <c r="A13" s="32" t="s">
        <v>101</v>
      </c>
      <c r="B13" s="79" t="s">
        <v>114</v>
      </c>
      <c r="C13" s="103" t="s">
        <v>126</v>
      </c>
      <c r="D13" s="107">
        <v>3960000</v>
      </c>
      <c r="E13" s="107"/>
      <c r="F13" s="107">
        <v>330000</v>
      </c>
      <c r="G13" s="107"/>
      <c r="H13" s="149">
        <f>330000*2</f>
        <v>660000</v>
      </c>
      <c r="I13" s="104"/>
    </row>
    <row r="14" spans="1:9" ht="24" customHeight="1" x14ac:dyDescent="0.15">
      <c r="A14" s="32" t="s">
        <v>101</v>
      </c>
      <c r="B14" s="79" t="s">
        <v>115</v>
      </c>
      <c r="C14" s="103" t="s">
        <v>127</v>
      </c>
      <c r="D14" s="107">
        <v>8040000</v>
      </c>
      <c r="E14" s="107"/>
      <c r="F14" s="107">
        <v>670000</v>
      </c>
      <c r="G14" s="107"/>
      <c r="H14" s="107">
        <f>670000*2</f>
        <v>1340000</v>
      </c>
      <c r="I14" s="104"/>
    </row>
    <row r="15" spans="1:9" ht="24" hidden="1" customHeight="1" x14ac:dyDescent="0.15">
      <c r="A15" s="32" t="s">
        <v>101</v>
      </c>
      <c r="B15" s="79" t="s">
        <v>116</v>
      </c>
      <c r="C15" s="103" t="s">
        <v>128</v>
      </c>
      <c r="D15" s="107">
        <v>8316000</v>
      </c>
      <c r="E15" s="107"/>
      <c r="F15" s="107">
        <v>0</v>
      </c>
      <c r="G15" s="107"/>
      <c r="H15" s="107">
        <v>0</v>
      </c>
      <c r="I15" s="104"/>
    </row>
    <row r="16" spans="1:9" ht="24" customHeight="1" x14ac:dyDescent="0.15">
      <c r="A16" s="32" t="s">
        <v>101</v>
      </c>
      <c r="B16" s="79" t="s">
        <v>182</v>
      </c>
      <c r="C16" s="103" t="s">
        <v>142</v>
      </c>
      <c r="D16" s="107">
        <v>33720000</v>
      </c>
      <c r="E16" s="107"/>
      <c r="F16" s="107">
        <v>2611090</v>
      </c>
      <c r="G16" s="107"/>
      <c r="H16" s="107">
        <f>2561100+2668110+2611090</f>
        <v>7840300</v>
      </c>
      <c r="I16" s="104"/>
    </row>
    <row r="17" spans="1:9" ht="24" customHeight="1" x14ac:dyDescent="0.15">
      <c r="A17" s="32" t="s">
        <v>101</v>
      </c>
      <c r="B17" s="79" t="s">
        <v>117</v>
      </c>
      <c r="C17" s="103" t="s">
        <v>129</v>
      </c>
      <c r="D17" s="107">
        <v>3600000</v>
      </c>
      <c r="E17" s="107"/>
      <c r="F17" s="107">
        <v>300000</v>
      </c>
      <c r="G17" s="107"/>
      <c r="H17" s="107">
        <f>300000*2</f>
        <v>600000</v>
      </c>
      <c r="I17" s="104"/>
    </row>
    <row r="18" spans="1:9" ht="24" customHeight="1" x14ac:dyDescent="0.15">
      <c r="A18" s="32" t="s">
        <v>101</v>
      </c>
      <c r="B18" s="79" t="s">
        <v>118</v>
      </c>
      <c r="C18" s="103" t="s">
        <v>130</v>
      </c>
      <c r="D18" s="107">
        <v>6000000</v>
      </c>
      <c r="E18" s="107"/>
      <c r="F18" s="107">
        <v>500000</v>
      </c>
      <c r="G18" s="107"/>
      <c r="H18" s="107">
        <f>500000*2</f>
        <v>1000000</v>
      </c>
      <c r="I18" s="104"/>
    </row>
    <row r="19" spans="1:9" ht="24" customHeight="1" x14ac:dyDescent="0.15">
      <c r="A19" s="32" t="s">
        <v>101</v>
      </c>
      <c r="B19" s="79" t="s">
        <v>119</v>
      </c>
      <c r="C19" s="103" t="s">
        <v>131</v>
      </c>
      <c r="D19" s="107">
        <v>3960000</v>
      </c>
      <c r="E19" s="107"/>
      <c r="F19" s="107">
        <v>330000</v>
      </c>
      <c r="G19" s="107"/>
      <c r="H19" s="107">
        <f>330000*2</f>
        <v>660000</v>
      </c>
      <c r="I19" s="104"/>
    </row>
    <row r="20" spans="1:9" ht="24" hidden="1" customHeight="1" x14ac:dyDescent="0.15">
      <c r="A20" s="32" t="s">
        <v>101</v>
      </c>
      <c r="B20" s="79" t="s">
        <v>120</v>
      </c>
      <c r="C20" s="103" t="s">
        <v>123</v>
      </c>
      <c r="D20" s="107">
        <v>21822000</v>
      </c>
      <c r="E20" s="107"/>
      <c r="F20" s="107">
        <v>0</v>
      </c>
      <c r="G20" s="107"/>
      <c r="H20" s="107">
        <v>0</v>
      </c>
      <c r="I20" s="104"/>
    </row>
    <row r="21" spans="1:9" ht="24" customHeight="1" x14ac:dyDescent="0.15">
      <c r="A21" s="32" t="s">
        <v>101</v>
      </c>
      <c r="B21" s="79" t="s">
        <v>121</v>
      </c>
      <c r="C21" s="103" t="s">
        <v>135</v>
      </c>
      <c r="D21" s="107">
        <v>4784400</v>
      </c>
      <c r="E21" s="107"/>
      <c r="F21" s="107">
        <v>418600</v>
      </c>
      <c r="G21" s="107"/>
      <c r="H21" s="107">
        <f>418600*2</f>
        <v>837200</v>
      </c>
      <c r="I21" s="104"/>
    </row>
    <row r="22" spans="1:9" ht="24" customHeight="1" x14ac:dyDescent="0.15">
      <c r="A22" s="32" t="s">
        <v>101</v>
      </c>
      <c r="B22" s="79" t="s">
        <v>122</v>
      </c>
      <c r="C22" s="103" t="s">
        <v>132</v>
      </c>
      <c r="D22" s="107">
        <v>14940000</v>
      </c>
      <c r="E22" s="107"/>
      <c r="F22" s="107">
        <v>1245000</v>
      </c>
      <c r="G22" s="107"/>
      <c r="H22" s="107">
        <f>1245000*2</f>
        <v>2490000</v>
      </c>
      <c r="I22" s="104"/>
    </row>
    <row r="23" spans="1:9" ht="24" customHeight="1" x14ac:dyDescent="0.15">
      <c r="A23" s="32" t="s">
        <v>101</v>
      </c>
      <c r="B23" s="79" t="s">
        <v>184</v>
      </c>
      <c r="C23" s="103" t="s">
        <v>187</v>
      </c>
      <c r="D23" s="107">
        <v>8429400</v>
      </c>
      <c r="E23" s="107"/>
      <c r="F23" s="107">
        <v>2107350</v>
      </c>
      <c r="G23" s="107"/>
      <c r="H23" s="107">
        <v>2107350</v>
      </c>
      <c r="I23" s="104"/>
    </row>
    <row r="24" spans="1:9" ht="24" customHeight="1" x14ac:dyDescent="0.15">
      <c r="A24" s="32" t="s">
        <v>101</v>
      </c>
      <c r="B24" s="79" t="s">
        <v>138</v>
      </c>
      <c r="C24" s="103" t="s">
        <v>136</v>
      </c>
      <c r="D24" s="107">
        <v>7375000</v>
      </c>
      <c r="E24" s="107"/>
      <c r="F24" s="107">
        <f>375000+2850000</f>
        <v>3225000</v>
      </c>
      <c r="G24" s="107"/>
      <c r="H24" s="107">
        <f>200000+375000+2850000</f>
        <v>3425000</v>
      </c>
      <c r="I24" s="104"/>
    </row>
    <row r="25" spans="1:9" ht="24" customHeight="1" x14ac:dyDescent="0.15">
      <c r="A25" s="32" t="s">
        <v>101</v>
      </c>
      <c r="B25" s="79" t="s">
        <v>183</v>
      </c>
      <c r="C25" s="103" t="s">
        <v>193</v>
      </c>
      <c r="D25" s="107">
        <v>6090000</v>
      </c>
      <c r="E25" s="107"/>
      <c r="F25" s="107"/>
      <c r="G25" s="107">
        <v>6090000</v>
      </c>
      <c r="H25" s="107">
        <v>6090000</v>
      </c>
      <c r="I25" s="104"/>
    </row>
  </sheetData>
  <mergeCells count="1">
    <mergeCell ref="A1:I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showGridLines="0" zoomScaleNormal="100" workbookViewId="0">
      <selection activeCell="I13" sqref="I13"/>
    </sheetView>
  </sheetViews>
  <sheetFormatPr defaultRowHeight="24" customHeight="1" x14ac:dyDescent="0.15"/>
  <cols>
    <col min="1" max="1" width="14.5546875" style="40" customWidth="1"/>
    <col min="2" max="2" width="17.21875" style="40" customWidth="1"/>
    <col min="3" max="3" width="19.109375" style="40" customWidth="1"/>
    <col min="4" max="4" width="18" style="40" customWidth="1"/>
    <col min="5" max="5" width="23.77734375" style="40" customWidth="1"/>
    <col min="6" max="6" width="5.77734375" style="45" customWidth="1"/>
    <col min="7" max="16384" width="8.88671875" style="45"/>
  </cols>
  <sheetData>
    <row r="1" spans="1:7" s="46" customFormat="1" ht="36" customHeight="1" x14ac:dyDescent="0.15">
      <c r="A1" s="164" t="s">
        <v>92</v>
      </c>
      <c r="B1" s="164"/>
      <c r="C1" s="164"/>
      <c r="D1" s="164"/>
      <c r="E1" s="164"/>
    </row>
    <row r="2" spans="1:7" s="46" customFormat="1" ht="24" customHeight="1" thickBot="1" x14ac:dyDescent="0.2">
      <c r="A2" s="38" t="s">
        <v>181</v>
      </c>
      <c r="B2" s="85"/>
      <c r="C2" s="86"/>
      <c r="D2" s="86"/>
      <c r="E2" s="87" t="s">
        <v>79</v>
      </c>
      <c r="F2" s="39"/>
      <c r="G2" s="39"/>
    </row>
    <row r="3" spans="1:7" ht="24" customHeight="1" x14ac:dyDescent="0.15">
      <c r="A3" s="158" t="s">
        <v>96</v>
      </c>
      <c r="B3" s="109" t="s">
        <v>43</v>
      </c>
      <c r="C3" s="161" t="s">
        <v>198</v>
      </c>
      <c r="D3" s="162"/>
      <c r="E3" s="163"/>
    </row>
    <row r="4" spans="1:7" ht="24" customHeight="1" x14ac:dyDescent="0.15">
      <c r="A4" s="159"/>
      <c r="B4" s="110" t="s">
        <v>44</v>
      </c>
      <c r="C4" s="111">
        <v>5000000</v>
      </c>
      <c r="D4" s="112" t="s">
        <v>97</v>
      </c>
      <c r="E4" s="113">
        <v>4700000</v>
      </c>
    </row>
    <row r="5" spans="1:7" ht="24" customHeight="1" x14ac:dyDescent="0.15">
      <c r="A5" s="159"/>
      <c r="B5" s="110" t="s">
        <v>45</v>
      </c>
      <c r="C5" s="114">
        <f>E5/C4</f>
        <v>0.94</v>
      </c>
      <c r="D5" s="112" t="s">
        <v>28</v>
      </c>
      <c r="E5" s="113">
        <v>4700000</v>
      </c>
    </row>
    <row r="6" spans="1:7" ht="24" customHeight="1" x14ac:dyDescent="0.15">
      <c r="A6" s="159"/>
      <c r="B6" s="110" t="s">
        <v>27</v>
      </c>
      <c r="C6" s="90" t="s">
        <v>199</v>
      </c>
      <c r="D6" s="112" t="s">
        <v>200</v>
      </c>
      <c r="E6" s="95" t="s">
        <v>201</v>
      </c>
    </row>
    <row r="7" spans="1:7" ht="24" customHeight="1" x14ac:dyDescent="0.15">
      <c r="A7" s="159"/>
      <c r="B7" s="110" t="s">
        <v>46</v>
      </c>
      <c r="C7" s="115" t="s">
        <v>203</v>
      </c>
      <c r="D7" s="112" t="s">
        <v>47</v>
      </c>
      <c r="E7" s="116" t="s">
        <v>202</v>
      </c>
    </row>
    <row r="8" spans="1:7" ht="24" customHeight="1" x14ac:dyDescent="0.15">
      <c r="A8" s="159"/>
      <c r="B8" s="110" t="s">
        <v>48</v>
      </c>
      <c r="C8" s="117" t="s">
        <v>104</v>
      </c>
      <c r="D8" s="112" t="s">
        <v>30</v>
      </c>
      <c r="E8" s="118" t="s">
        <v>145</v>
      </c>
    </row>
    <row r="9" spans="1:7" ht="24" customHeight="1" thickBot="1" x14ac:dyDescent="0.2">
      <c r="A9" s="160"/>
      <c r="B9" s="119" t="s">
        <v>49</v>
      </c>
      <c r="C9" s="120" t="s">
        <v>100</v>
      </c>
      <c r="D9" s="121" t="s">
        <v>50</v>
      </c>
      <c r="E9" s="150" t="s">
        <v>147</v>
      </c>
    </row>
    <row r="10" spans="1:7" ht="24" customHeight="1" x14ac:dyDescent="0.15">
      <c r="A10" s="158" t="s">
        <v>96</v>
      </c>
      <c r="B10" s="109" t="s">
        <v>43</v>
      </c>
      <c r="C10" s="161" t="s">
        <v>204</v>
      </c>
      <c r="D10" s="162"/>
      <c r="E10" s="163"/>
    </row>
    <row r="11" spans="1:7" ht="24" customHeight="1" x14ac:dyDescent="0.15">
      <c r="A11" s="159"/>
      <c r="B11" s="110" t="s">
        <v>44</v>
      </c>
      <c r="C11" s="111">
        <v>9009000</v>
      </c>
      <c r="D11" s="112" t="s">
        <v>97</v>
      </c>
      <c r="E11" s="113">
        <v>8503000</v>
      </c>
    </row>
    <row r="12" spans="1:7" ht="24" customHeight="1" x14ac:dyDescent="0.15">
      <c r="A12" s="159"/>
      <c r="B12" s="110" t="s">
        <v>45</v>
      </c>
      <c r="C12" s="114">
        <f>E12/C11</f>
        <v>0.94383394383394381</v>
      </c>
      <c r="D12" s="112" t="s">
        <v>28</v>
      </c>
      <c r="E12" s="113">
        <v>8503000</v>
      </c>
    </row>
    <row r="13" spans="1:7" ht="24" customHeight="1" x14ac:dyDescent="0.15">
      <c r="A13" s="159"/>
      <c r="B13" s="110" t="s">
        <v>27</v>
      </c>
      <c r="C13" s="90" t="s">
        <v>199</v>
      </c>
      <c r="D13" s="112" t="s">
        <v>200</v>
      </c>
      <c r="E13" s="95" t="s">
        <v>205</v>
      </c>
    </row>
    <row r="14" spans="1:7" ht="24" customHeight="1" x14ac:dyDescent="0.15">
      <c r="A14" s="159"/>
      <c r="B14" s="110" t="s">
        <v>46</v>
      </c>
      <c r="C14" s="115" t="s">
        <v>203</v>
      </c>
      <c r="D14" s="112" t="s">
        <v>47</v>
      </c>
      <c r="E14" s="116" t="s">
        <v>206</v>
      </c>
    </row>
    <row r="15" spans="1:7" ht="24" customHeight="1" x14ac:dyDescent="0.15">
      <c r="A15" s="159"/>
      <c r="B15" s="110" t="s">
        <v>48</v>
      </c>
      <c r="C15" s="117" t="s">
        <v>104</v>
      </c>
      <c r="D15" s="112" t="s">
        <v>30</v>
      </c>
      <c r="E15" s="118" t="s">
        <v>207</v>
      </c>
    </row>
    <row r="16" spans="1:7" ht="24" customHeight="1" thickBot="1" x14ac:dyDescent="0.2">
      <c r="A16" s="160"/>
      <c r="B16" s="119" t="s">
        <v>49</v>
      </c>
      <c r="C16" s="120" t="s">
        <v>100</v>
      </c>
      <c r="D16" s="121" t="s">
        <v>50</v>
      </c>
      <c r="E16" s="150" t="s">
        <v>208</v>
      </c>
    </row>
    <row r="17" spans="1:5" ht="24" customHeight="1" x14ac:dyDescent="0.15">
      <c r="A17" s="158" t="s">
        <v>96</v>
      </c>
      <c r="B17" s="109" t="s">
        <v>43</v>
      </c>
      <c r="C17" s="161" t="s">
        <v>209</v>
      </c>
      <c r="D17" s="162"/>
      <c r="E17" s="163"/>
    </row>
    <row r="18" spans="1:5" ht="24" customHeight="1" x14ac:dyDescent="0.15">
      <c r="A18" s="159"/>
      <c r="B18" s="110" t="s">
        <v>44</v>
      </c>
      <c r="C18" s="111">
        <v>10080000</v>
      </c>
      <c r="D18" s="112" t="s">
        <v>97</v>
      </c>
      <c r="E18" s="113">
        <v>9600000</v>
      </c>
    </row>
    <row r="19" spans="1:5" ht="24" customHeight="1" x14ac:dyDescent="0.15">
      <c r="A19" s="159"/>
      <c r="B19" s="110" t="s">
        <v>45</v>
      </c>
      <c r="C19" s="114">
        <f>E19/C18</f>
        <v>0.95238095238095233</v>
      </c>
      <c r="D19" s="112" t="s">
        <v>28</v>
      </c>
      <c r="E19" s="113">
        <v>9600000</v>
      </c>
    </row>
    <row r="20" spans="1:5" ht="24" customHeight="1" x14ac:dyDescent="0.15">
      <c r="A20" s="159"/>
      <c r="B20" s="110" t="s">
        <v>27</v>
      </c>
      <c r="C20" s="90" t="s">
        <v>214</v>
      </c>
      <c r="D20" s="112" t="s">
        <v>200</v>
      </c>
      <c r="E20" s="95" t="s">
        <v>210</v>
      </c>
    </row>
    <row r="21" spans="1:5" ht="24" customHeight="1" x14ac:dyDescent="0.15">
      <c r="A21" s="159"/>
      <c r="B21" s="110" t="s">
        <v>46</v>
      </c>
      <c r="C21" s="115" t="s">
        <v>203</v>
      </c>
      <c r="D21" s="112" t="s">
        <v>47</v>
      </c>
      <c r="E21" s="116" t="s">
        <v>211</v>
      </c>
    </row>
    <row r="22" spans="1:5" ht="24" customHeight="1" x14ac:dyDescent="0.15">
      <c r="A22" s="159"/>
      <c r="B22" s="110" t="s">
        <v>48</v>
      </c>
      <c r="C22" s="117" t="s">
        <v>104</v>
      </c>
      <c r="D22" s="112" t="s">
        <v>30</v>
      </c>
      <c r="E22" s="118" t="s">
        <v>212</v>
      </c>
    </row>
    <row r="23" spans="1:5" ht="24" customHeight="1" thickBot="1" x14ac:dyDescent="0.2">
      <c r="A23" s="160"/>
      <c r="B23" s="119" t="s">
        <v>49</v>
      </c>
      <c r="C23" s="120" t="s">
        <v>100</v>
      </c>
      <c r="D23" s="121" t="s">
        <v>50</v>
      </c>
      <c r="E23" s="150" t="s">
        <v>213</v>
      </c>
    </row>
    <row r="24" spans="1:5" ht="24" customHeight="1" x14ac:dyDescent="0.15">
      <c r="A24" s="158" t="s">
        <v>96</v>
      </c>
      <c r="B24" s="109" t="s">
        <v>43</v>
      </c>
      <c r="C24" s="161" t="s">
        <v>215</v>
      </c>
      <c r="D24" s="162"/>
      <c r="E24" s="163"/>
    </row>
    <row r="25" spans="1:5" ht="24" customHeight="1" x14ac:dyDescent="0.15">
      <c r="A25" s="159"/>
      <c r="B25" s="110" t="s">
        <v>44</v>
      </c>
      <c r="C25" s="111">
        <v>5800000</v>
      </c>
      <c r="D25" s="112" t="s">
        <v>97</v>
      </c>
      <c r="E25" s="113">
        <v>5500000</v>
      </c>
    </row>
    <row r="26" spans="1:5" ht="24" customHeight="1" x14ac:dyDescent="0.15">
      <c r="A26" s="159"/>
      <c r="B26" s="110" t="s">
        <v>45</v>
      </c>
      <c r="C26" s="114">
        <f>E26/C25</f>
        <v>0.94827586206896552</v>
      </c>
      <c r="D26" s="112" t="s">
        <v>28</v>
      </c>
      <c r="E26" s="113">
        <v>5500000</v>
      </c>
    </row>
    <row r="27" spans="1:5" ht="24" customHeight="1" x14ac:dyDescent="0.15">
      <c r="A27" s="159"/>
      <c r="B27" s="110" t="s">
        <v>27</v>
      </c>
      <c r="C27" s="90" t="s">
        <v>216</v>
      </c>
      <c r="D27" s="112" t="s">
        <v>200</v>
      </c>
      <c r="E27" s="95" t="s">
        <v>217</v>
      </c>
    </row>
    <row r="28" spans="1:5" ht="24" customHeight="1" x14ac:dyDescent="0.15">
      <c r="A28" s="159"/>
      <c r="B28" s="110" t="s">
        <v>46</v>
      </c>
      <c r="C28" s="115" t="s">
        <v>203</v>
      </c>
      <c r="D28" s="112" t="s">
        <v>47</v>
      </c>
      <c r="E28" s="116" t="s">
        <v>218</v>
      </c>
    </row>
    <row r="29" spans="1:5" ht="24" customHeight="1" x14ac:dyDescent="0.15">
      <c r="A29" s="159"/>
      <c r="B29" s="110" t="s">
        <v>48</v>
      </c>
      <c r="C29" s="117" t="s">
        <v>104</v>
      </c>
      <c r="D29" s="112" t="s">
        <v>30</v>
      </c>
      <c r="E29" s="118" t="s">
        <v>219</v>
      </c>
    </row>
    <row r="30" spans="1:5" ht="24" customHeight="1" thickBot="1" x14ac:dyDescent="0.2">
      <c r="A30" s="160"/>
      <c r="B30" s="119" t="s">
        <v>49</v>
      </c>
      <c r="C30" s="120" t="s">
        <v>100</v>
      </c>
      <c r="D30" s="121" t="s">
        <v>50</v>
      </c>
      <c r="E30" s="150" t="s">
        <v>220</v>
      </c>
    </row>
    <row r="31" spans="1:5" ht="24" customHeight="1" x14ac:dyDescent="0.15">
      <c r="A31" s="158" t="s">
        <v>96</v>
      </c>
      <c r="B31" s="109" t="s">
        <v>43</v>
      </c>
      <c r="C31" s="161" t="s">
        <v>258</v>
      </c>
      <c r="D31" s="162"/>
      <c r="E31" s="163"/>
    </row>
    <row r="32" spans="1:5" ht="24" customHeight="1" x14ac:dyDescent="0.15">
      <c r="A32" s="159"/>
      <c r="B32" s="110" t="s">
        <v>44</v>
      </c>
      <c r="C32" s="111">
        <v>4554100</v>
      </c>
      <c r="D32" s="112" t="s">
        <v>97</v>
      </c>
      <c r="E32" s="113">
        <v>4392000</v>
      </c>
    </row>
    <row r="33" spans="1:5" ht="24" customHeight="1" x14ac:dyDescent="0.15">
      <c r="A33" s="159"/>
      <c r="B33" s="110" t="s">
        <v>45</v>
      </c>
      <c r="C33" s="114">
        <f>E33/C32</f>
        <v>0.96440570035791928</v>
      </c>
      <c r="D33" s="112" t="s">
        <v>28</v>
      </c>
      <c r="E33" s="113">
        <v>4392000</v>
      </c>
    </row>
    <row r="34" spans="1:5" ht="24" customHeight="1" x14ac:dyDescent="0.15">
      <c r="A34" s="159"/>
      <c r="B34" s="110" t="s">
        <v>27</v>
      </c>
      <c r="C34" s="90" t="s">
        <v>223</v>
      </c>
      <c r="D34" s="112" t="s">
        <v>200</v>
      </c>
      <c r="E34" s="95" t="s">
        <v>221</v>
      </c>
    </row>
    <row r="35" spans="1:5" ht="24" customHeight="1" x14ac:dyDescent="0.15">
      <c r="A35" s="159"/>
      <c r="B35" s="110" t="s">
        <v>46</v>
      </c>
      <c r="C35" s="115" t="s">
        <v>103</v>
      </c>
      <c r="D35" s="112" t="s">
        <v>47</v>
      </c>
      <c r="E35" s="116" t="s">
        <v>222</v>
      </c>
    </row>
    <row r="36" spans="1:5" ht="24" customHeight="1" x14ac:dyDescent="0.15">
      <c r="A36" s="159"/>
      <c r="B36" s="110" t="s">
        <v>48</v>
      </c>
      <c r="C36" s="117" t="s">
        <v>224</v>
      </c>
      <c r="D36" s="112" t="s">
        <v>30</v>
      </c>
      <c r="E36" s="118" t="s">
        <v>225</v>
      </c>
    </row>
    <row r="37" spans="1:5" ht="24" customHeight="1" thickBot="1" x14ac:dyDescent="0.2">
      <c r="A37" s="160"/>
      <c r="B37" s="119" t="s">
        <v>49</v>
      </c>
      <c r="C37" s="120" t="s">
        <v>100</v>
      </c>
      <c r="D37" s="121" t="s">
        <v>50</v>
      </c>
      <c r="E37" s="150" t="s">
        <v>226</v>
      </c>
    </row>
  </sheetData>
  <mergeCells count="11">
    <mergeCell ref="A1:E1"/>
    <mergeCell ref="A3:A9"/>
    <mergeCell ref="C3:E3"/>
    <mergeCell ref="A24:A30"/>
    <mergeCell ref="C24:E24"/>
    <mergeCell ref="A31:A37"/>
    <mergeCell ref="C31:E31"/>
    <mergeCell ref="A10:A16"/>
    <mergeCell ref="C10:E10"/>
    <mergeCell ref="A17:A23"/>
    <mergeCell ref="C17:E17"/>
  </mergeCells>
  <phoneticPr fontId="24" type="noConversion"/>
  <conditionalFormatting sqref="C9">
    <cfRule type="duplicateValues" dxfId="9" priority="12"/>
  </conditionalFormatting>
  <conditionalFormatting sqref="C7">
    <cfRule type="duplicateValues" dxfId="8" priority="11"/>
  </conditionalFormatting>
  <conditionalFormatting sqref="C16">
    <cfRule type="duplicateValues" dxfId="7" priority="10"/>
  </conditionalFormatting>
  <conditionalFormatting sqref="C14">
    <cfRule type="duplicateValues" dxfId="6" priority="9"/>
  </conditionalFormatting>
  <conditionalFormatting sqref="C23">
    <cfRule type="duplicateValues" dxfId="5" priority="8"/>
  </conditionalFormatting>
  <conditionalFormatting sqref="C21">
    <cfRule type="duplicateValues" dxfId="4" priority="7"/>
  </conditionalFormatting>
  <conditionalFormatting sqref="C30">
    <cfRule type="duplicateValues" dxfId="3" priority="4"/>
  </conditionalFormatting>
  <conditionalFormatting sqref="C28">
    <cfRule type="duplicateValues" dxfId="2" priority="3"/>
  </conditionalFormatting>
  <conditionalFormatting sqref="C37">
    <cfRule type="duplicateValues" dxfId="1" priority="2"/>
  </conditionalFormatting>
  <conditionalFormatting sqref="C3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7"/>
  <sheetViews>
    <sheetView showGridLines="0" zoomScaleNormal="100" workbookViewId="0">
      <selection activeCell="D43" sqref="D43:F43"/>
    </sheetView>
  </sheetViews>
  <sheetFormatPr defaultRowHeight="20.25" customHeight="1" x14ac:dyDescent="0.15"/>
  <cols>
    <col min="1" max="1" width="17.109375" style="23" customWidth="1"/>
    <col min="2" max="2" width="20.44140625" style="23" customWidth="1"/>
    <col min="3" max="3" width="18.33203125" style="23" customWidth="1"/>
    <col min="4" max="6" width="13.6640625" style="29" customWidth="1"/>
    <col min="7" max="7" width="5.77734375" style="13" customWidth="1"/>
    <col min="8" max="16384" width="8.88671875" style="13"/>
  </cols>
  <sheetData>
    <row r="1" spans="1:7" s="31" customFormat="1" ht="36" customHeight="1" x14ac:dyDescent="0.15">
      <c r="A1" s="182" t="s">
        <v>93</v>
      </c>
      <c r="B1" s="182"/>
      <c r="C1" s="182"/>
      <c r="D1" s="182"/>
      <c r="E1" s="182"/>
      <c r="F1" s="182"/>
    </row>
    <row r="2" spans="1:7" s="31" customFormat="1" ht="24" customHeight="1" thickBot="1" x14ac:dyDescent="0.2">
      <c r="A2" s="38" t="s">
        <v>181</v>
      </c>
      <c r="B2" s="123"/>
      <c r="C2" s="124"/>
      <c r="D2" s="125"/>
      <c r="E2" s="125"/>
      <c r="F2" s="126" t="s">
        <v>79</v>
      </c>
      <c r="G2" s="13"/>
    </row>
    <row r="3" spans="1:7" s="31" customFormat="1" ht="24" customHeight="1" x14ac:dyDescent="0.15">
      <c r="A3" s="152" t="s">
        <v>26</v>
      </c>
      <c r="B3" s="178" t="s">
        <v>228</v>
      </c>
      <c r="C3" s="179"/>
      <c r="D3" s="179"/>
      <c r="E3" s="179"/>
      <c r="F3" s="180"/>
      <c r="G3" s="13"/>
    </row>
    <row r="4" spans="1:7" s="31" customFormat="1" ht="15" customHeight="1" x14ac:dyDescent="0.15">
      <c r="A4" s="167" t="s">
        <v>33</v>
      </c>
      <c r="B4" s="181" t="s">
        <v>27</v>
      </c>
      <c r="C4" s="181" t="s">
        <v>73</v>
      </c>
      <c r="D4" s="136" t="s">
        <v>34</v>
      </c>
      <c r="E4" s="136" t="s">
        <v>28</v>
      </c>
      <c r="F4" s="153" t="s">
        <v>86</v>
      </c>
      <c r="G4" s="13"/>
    </row>
    <row r="5" spans="1:7" s="31" customFormat="1" ht="15" customHeight="1" x14ac:dyDescent="0.15">
      <c r="A5" s="167"/>
      <c r="B5" s="181"/>
      <c r="C5" s="181"/>
      <c r="D5" s="136" t="s">
        <v>35</v>
      </c>
      <c r="E5" s="136" t="s">
        <v>29</v>
      </c>
      <c r="F5" s="153" t="s">
        <v>36</v>
      </c>
      <c r="G5" s="13"/>
    </row>
    <row r="6" spans="1:7" s="31" customFormat="1" ht="24" customHeight="1" x14ac:dyDescent="0.15">
      <c r="A6" s="167"/>
      <c r="B6" s="90" t="s">
        <v>229</v>
      </c>
      <c r="C6" s="122" t="s">
        <v>230</v>
      </c>
      <c r="D6" s="127">
        <v>5000000</v>
      </c>
      <c r="E6" s="127">
        <v>4700000</v>
      </c>
      <c r="F6" s="154">
        <f>E6/D6</f>
        <v>0.94</v>
      </c>
      <c r="G6" s="13"/>
    </row>
    <row r="7" spans="1:7" s="31" customFormat="1" ht="24" customHeight="1" x14ac:dyDescent="0.15">
      <c r="A7" s="167" t="s">
        <v>30</v>
      </c>
      <c r="B7" s="135" t="s">
        <v>31</v>
      </c>
      <c r="C7" s="135" t="s">
        <v>94</v>
      </c>
      <c r="D7" s="168" t="s">
        <v>102</v>
      </c>
      <c r="E7" s="168"/>
      <c r="F7" s="169"/>
      <c r="G7" s="13"/>
    </row>
    <row r="8" spans="1:7" s="31" customFormat="1" ht="24" customHeight="1" x14ac:dyDescent="0.15">
      <c r="A8" s="167"/>
      <c r="B8" s="128" t="s">
        <v>145</v>
      </c>
      <c r="C8" s="83" t="s">
        <v>148</v>
      </c>
      <c r="D8" s="170" t="s">
        <v>146</v>
      </c>
      <c r="E8" s="171"/>
      <c r="F8" s="172"/>
      <c r="G8" s="13"/>
    </row>
    <row r="9" spans="1:7" s="31" customFormat="1" ht="24" customHeight="1" x14ac:dyDescent="0.15">
      <c r="A9" s="155" t="s">
        <v>95</v>
      </c>
      <c r="B9" s="173" t="s">
        <v>227</v>
      </c>
      <c r="C9" s="173"/>
      <c r="D9" s="173"/>
      <c r="E9" s="173"/>
      <c r="F9" s="174"/>
      <c r="G9" s="13"/>
    </row>
    <row r="10" spans="1:7" s="31" customFormat="1" ht="24" customHeight="1" x14ac:dyDescent="0.15">
      <c r="A10" s="155" t="s">
        <v>37</v>
      </c>
      <c r="B10" s="175" t="s">
        <v>137</v>
      </c>
      <c r="C10" s="176"/>
      <c r="D10" s="176"/>
      <c r="E10" s="176"/>
      <c r="F10" s="177"/>
      <c r="G10" s="13"/>
    </row>
    <row r="11" spans="1:7" s="31" customFormat="1" ht="24" customHeight="1" thickBot="1" x14ac:dyDescent="0.2">
      <c r="A11" s="156" t="s">
        <v>32</v>
      </c>
      <c r="B11" s="165"/>
      <c r="C11" s="165"/>
      <c r="D11" s="165"/>
      <c r="E11" s="165"/>
      <c r="F11" s="166"/>
      <c r="G11" s="13"/>
    </row>
    <row r="12" spans="1:7" s="31" customFormat="1" ht="24" customHeight="1" x14ac:dyDescent="0.15">
      <c r="A12" s="152" t="s">
        <v>26</v>
      </c>
      <c r="B12" s="178" t="s">
        <v>231</v>
      </c>
      <c r="C12" s="179"/>
      <c r="D12" s="179"/>
      <c r="E12" s="179"/>
      <c r="F12" s="180"/>
      <c r="G12" s="13"/>
    </row>
    <row r="13" spans="1:7" s="31" customFormat="1" ht="15" customHeight="1" x14ac:dyDescent="0.15">
      <c r="A13" s="167" t="s">
        <v>33</v>
      </c>
      <c r="B13" s="181" t="s">
        <v>27</v>
      </c>
      <c r="C13" s="181" t="s">
        <v>73</v>
      </c>
      <c r="D13" s="136" t="s">
        <v>34</v>
      </c>
      <c r="E13" s="136" t="s">
        <v>28</v>
      </c>
      <c r="F13" s="153" t="s">
        <v>86</v>
      </c>
      <c r="G13" s="13"/>
    </row>
    <row r="14" spans="1:7" s="31" customFormat="1" ht="15" customHeight="1" x14ac:dyDescent="0.15">
      <c r="A14" s="167"/>
      <c r="B14" s="181"/>
      <c r="C14" s="181"/>
      <c r="D14" s="136" t="s">
        <v>35</v>
      </c>
      <c r="E14" s="136" t="s">
        <v>29</v>
      </c>
      <c r="F14" s="153" t="s">
        <v>36</v>
      </c>
      <c r="G14" s="13"/>
    </row>
    <row r="15" spans="1:7" s="31" customFormat="1" ht="24" customHeight="1" x14ac:dyDescent="0.15">
      <c r="A15" s="167"/>
      <c r="B15" s="90" t="s">
        <v>232</v>
      </c>
      <c r="C15" s="122" t="s">
        <v>233</v>
      </c>
      <c r="D15" s="127">
        <v>9009000</v>
      </c>
      <c r="E15" s="127">
        <v>8503000</v>
      </c>
      <c r="F15" s="154">
        <f>E15/D15</f>
        <v>0.94383394383394381</v>
      </c>
      <c r="G15" s="13"/>
    </row>
    <row r="16" spans="1:7" s="31" customFormat="1" ht="24" customHeight="1" x14ac:dyDescent="0.15">
      <c r="A16" s="167" t="s">
        <v>30</v>
      </c>
      <c r="B16" s="135" t="s">
        <v>31</v>
      </c>
      <c r="C16" s="135" t="s">
        <v>94</v>
      </c>
      <c r="D16" s="168" t="s">
        <v>102</v>
      </c>
      <c r="E16" s="168"/>
      <c r="F16" s="169"/>
      <c r="G16" s="13"/>
    </row>
    <row r="17" spans="1:7" s="31" customFormat="1" ht="24" customHeight="1" x14ac:dyDescent="0.15">
      <c r="A17" s="167"/>
      <c r="B17" s="128" t="s">
        <v>234</v>
      </c>
      <c r="C17" s="83" t="s">
        <v>235</v>
      </c>
      <c r="D17" s="170" t="s">
        <v>236</v>
      </c>
      <c r="E17" s="171"/>
      <c r="F17" s="172"/>
      <c r="G17" s="13"/>
    </row>
    <row r="18" spans="1:7" s="31" customFormat="1" ht="24" customHeight="1" x14ac:dyDescent="0.15">
      <c r="A18" s="155" t="s">
        <v>95</v>
      </c>
      <c r="B18" s="173" t="s">
        <v>227</v>
      </c>
      <c r="C18" s="173"/>
      <c r="D18" s="173"/>
      <c r="E18" s="173"/>
      <c r="F18" s="174"/>
      <c r="G18" s="13"/>
    </row>
    <row r="19" spans="1:7" s="31" customFormat="1" ht="24" customHeight="1" x14ac:dyDescent="0.15">
      <c r="A19" s="155" t="s">
        <v>37</v>
      </c>
      <c r="B19" s="175" t="s">
        <v>137</v>
      </c>
      <c r="C19" s="176"/>
      <c r="D19" s="176"/>
      <c r="E19" s="176"/>
      <c r="F19" s="177"/>
      <c r="G19" s="13"/>
    </row>
    <row r="20" spans="1:7" s="31" customFormat="1" ht="24" customHeight="1" thickBot="1" x14ac:dyDescent="0.2">
      <c r="A20" s="156" t="s">
        <v>32</v>
      </c>
      <c r="B20" s="165"/>
      <c r="C20" s="165"/>
      <c r="D20" s="165"/>
      <c r="E20" s="165"/>
      <c r="F20" s="166"/>
      <c r="G20" s="13"/>
    </row>
    <row r="21" spans="1:7" s="31" customFormat="1" ht="24" customHeight="1" x14ac:dyDescent="0.15">
      <c r="A21" s="152" t="s">
        <v>26</v>
      </c>
      <c r="B21" s="178" t="s">
        <v>209</v>
      </c>
      <c r="C21" s="179"/>
      <c r="D21" s="179"/>
      <c r="E21" s="179"/>
      <c r="F21" s="180"/>
      <c r="G21" s="13"/>
    </row>
    <row r="22" spans="1:7" s="31" customFormat="1" ht="15" customHeight="1" x14ac:dyDescent="0.15">
      <c r="A22" s="167" t="s">
        <v>33</v>
      </c>
      <c r="B22" s="181" t="s">
        <v>27</v>
      </c>
      <c r="C22" s="181" t="s">
        <v>73</v>
      </c>
      <c r="D22" s="136" t="s">
        <v>34</v>
      </c>
      <c r="E22" s="136" t="s">
        <v>28</v>
      </c>
      <c r="F22" s="153" t="s">
        <v>86</v>
      </c>
      <c r="G22" s="13"/>
    </row>
    <row r="23" spans="1:7" s="31" customFormat="1" ht="15" customHeight="1" x14ac:dyDescent="0.15">
      <c r="A23" s="167"/>
      <c r="B23" s="181"/>
      <c r="C23" s="181"/>
      <c r="D23" s="136" t="s">
        <v>35</v>
      </c>
      <c r="E23" s="136" t="s">
        <v>29</v>
      </c>
      <c r="F23" s="153" t="s">
        <v>36</v>
      </c>
      <c r="G23" s="13"/>
    </row>
    <row r="24" spans="1:7" s="31" customFormat="1" ht="24" customHeight="1" x14ac:dyDescent="0.15">
      <c r="A24" s="167"/>
      <c r="B24" s="90" t="s">
        <v>237</v>
      </c>
      <c r="C24" s="122" t="s">
        <v>238</v>
      </c>
      <c r="D24" s="127">
        <v>10080000</v>
      </c>
      <c r="E24" s="127">
        <v>9600000</v>
      </c>
      <c r="F24" s="154">
        <f>E24/D24</f>
        <v>0.95238095238095233</v>
      </c>
      <c r="G24" s="13"/>
    </row>
    <row r="25" spans="1:7" s="31" customFormat="1" ht="24" customHeight="1" x14ac:dyDescent="0.15">
      <c r="A25" s="167" t="s">
        <v>30</v>
      </c>
      <c r="B25" s="135" t="s">
        <v>31</v>
      </c>
      <c r="C25" s="135" t="s">
        <v>94</v>
      </c>
      <c r="D25" s="168" t="s">
        <v>102</v>
      </c>
      <c r="E25" s="168"/>
      <c r="F25" s="169"/>
      <c r="G25" s="13"/>
    </row>
    <row r="26" spans="1:7" s="31" customFormat="1" ht="24" customHeight="1" x14ac:dyDescent="0.15">
      <c r="A26" s="167"/>
      <c r="B26" s="128" t="s">
        <v>239</v>
      </c>
      <c r="C26" s="83" t="s">
        <v>241</v>
      </c>
      <c r="D26" s="170" t="s">
        <v>240</v>
      </c>
      <c r="E26" s="171"/>
      <c r="F26" s="172"/>
      <c r="G26" s="13"/>
    </row>
    <row r="27" spans="1:7" s="31" customFormat="1" ht="24" customHeight="1" x14ac:dyDescent="0.15">
      <c r="A27" s="155" t="s">
        <v>95</v>
      </c>
      <c r="B27" s="173" t="s">
        <v>227</v>
      </c>
      <c r="C27" s="173"/>
      <c r="D27" s="173"/>
      <c r="E27" s="173"/>
      <c r="F27" s="174"/>
      <c r="G27" s="13"/>
    </row>
    <row r="28" spans="1:7" s="31" customFormat="1" ht="24" customHeight="1" x14ac:dyDescent="0.15">
      <c r="A28" s="155" t="s">
        <v>37</v>
      </c>
      <c r="B28" s="175" t="s">
        <v>137</v>
      </c>
      <c r="C28" s="176"/>
      <c r="D28" s="176"/>
      <c r="E28" s="176"/>
      <c r="F28" s="177"/>
      <c r="G28" s="13"/>
    </row>
    <row r="29" spans="1:7" s="31" customFormat="1" ht="24" customHeight="1" thickBot="1" x14ac:dyDescent="0.2">
      <c r="A29" s="156" t="s">
        <v>32</v>
      </c>
      <c r="B29" s="165"/>
      <c r="C29" s="165"/>
      <c r="D29" s="165"/>
      <c r="E29" s="165"/>
      <c r="F29" s="166"/>
      <c r="G29" s="13"/>
    </row>
    <row r="30" spans="1:7" s="31" customFormat="1" ht="24" customHeight="1" x14ac:dyDescent="0.15">
      <c r="A30" s="152" t="s">
        <v>26</v>
      </c>
      <c r="B30" s="178" t="s">
        <v>215</v>
      </c>
      <c r="C30" s="179"/>
      <c r="D30" s="179"/>
      <c r="E30" s="179"/>
      <c r="F30" s="180"/>
      <c r="G30" s="13"/>
    </row>
    <row r="31" spans="1:7" s="31" customFormat="1" ht="15" customHeight="1" x14ac:dyDescent="0.15">
      <c r="A31" s="167" t="s">
        <v>33</v>
      </c>
      <c r="B31" s="181" t="s">
        <v>27</v>
      </c>
      <c r="C31" s="181" t="s">
        <v>73</v>
      </c>
      <c r="D31" s="136" t="s">
        <v>34</v>
      </c>
      <c r="E31" s="136" t="s">
        <v>28</v>
      </c>
      <c r="F31" s="153" t="s">
        <v>86</v>
      </c>
      <c r="G31" s="13"/>
    </row>
    <row r="32" spans="1:7" s="31" customFormat="1" ht="15" customHeight="1" x14ac:dyDescent="0.15">
      <c r="A32" s="167"/>
      <c r="B32" s="181"/>
      <c r="C32" s="181"/>
      <c r="D32" s="136" t="s">
        <v>35</v>
      </c>
      <c r="E32" s="136" t="s">
        <v>29</v>
      </c>
      <c r="F32" s="153" t="s">
        <v>36</v>
      </c>
      <c r="G32" s="13"/>
    </row>
    <row r="33" spans="1:7" s="31" customFormat="1" ht="24" customHeight="1" x14ac:dyDescent="0.15">
      <c r="A33" s="167"/>
      <c r="B33" s="90" t="s">
        <v>242</v>
      </c>
      <c r="C33" s="122" t="s">
        <v>243</v>
      </c>
      <c r="D33" s="127">
        <v>5800000</v>
      </c>
      <c r="E33" s="127">
        <v>5500000</v>
      </c>
      <c r="F33" s="154">
        <f>E33/D33</f>
        <v>0.94827586206896552</v>
      </c>
      <c r="G33" s="13"/>
    </row>
    <row r="34" spans="1:7" s="31" customFormat="1" ht="24" customHeight="1" x14ac:dyDescent="0.15">
      <c r="A34" s="167" t="s">
        <v>30</v>
      </c>
      <c r="B34" s="135" t="s">
        <v>31</v>
      </c>
      <c r="C34" s="135" t="s">
        <v>94</v>
      </c>
      <c r="D34" s="168" t="s">
        <v>102</v>
      </c>
      <c r="E34" s="168"/>
      <c r="F34" s="169"/>
      <c r="G34" s="13"/>
    </row>
    <row r="35" spans="1:7" s="31" customFormat="1" ht="24" customHeight="1" x14ac:dyDescent="0.15">
      <c r="A35" s="167"/>
      <c r="B35" s="128" t="s">
        <v>244</v>
      </c>
      <c r="C35" s="83" t="s">
        <v>251</v>
      </c>
      <c r="D35" s="170" t="s">
        <v>245</v>
      </c>
      <c r="E35" s="171"/>
      <c r="F35" s="172"/>
      <c r="G35" s="13"/>
    </row>
    <row r="36" spans="1:7" s="31" customFormat="1" ht="24" customHeight="1" x14ac:dyDescent="0.15">
      <c r="A36" s="155" t="s">
        <v>95</v>
      </c>
      <c r="B36" s="173" t="s">
        <v>227</v>
      </c>
      <c r="C36" s="173"/>
      <c r="D36" s="173"/>
      <c r="E36" s="173"/>
      <c r="F36" s="174"/>
      <c r="G36" s="13"/>
    </row>
    <row r="37" spans="1:7" s="31" customFormat="1" ht="24" customHeight="1" x14ac:dyDescent="0.15">
      <c r="A37" s="155" t="s">
        <v>37</v>
      </c>
      <c r="B37" s="175" t="s">
        <v>137</v>
      </c>
      <c r="C37" s="176"/>
      <c r="D37" s="176"/>
      <c r="E37" s="176"/>
      <c r="F37" s="177"/>
      <c r="G37" s="13"/>
    </row>
    <row r="38" spans="1:7" s="31" customFormat="1" ht="24" customHeight="1" thickBot="1" x14ac:dyDescent="0.2">
      <c r="A38" s="156" t="s">
        <v>32</v>
      </c>
      <c r="B38" s="165"/>
      <c r="C38" s="165"/>
      <c r="D38" s="165"/>
      <c r="E38" s="165"/>
      <c r="F38" s="166"/>
      <c r="G38" s="13"/>
    </row>
    <row r="39" spans="1:7" s="31" customFormat="1" ht="24" customHeight="1" x14ac:dyDescent="0.15">
      <c r="A39" s="152" t="s">
        <v>26</v>
      </c>
      <c r="B39" s="178" t="s">
        <v>258</v>
      </c>
      <c r="C39" s="179"/>
      <c r="D39" s="179"/>
      <c r="E39" s="179"/>
      <c r="F39" s="180"/>
      <c r="G39" s="13"/>
    </row>
    <row r="40" spans="1:7" s="31" customFormat="1" ht="15" customHeight="1" x14ac:dyDescent="0.15">
      <c r="A40" s="167" t="s">
        <v>33</v>
      </c>
      <c r="B40" s="181" t="s">
        <v>27</v>
      </c>
      <c r="C40" s="181" t="s">
        <v>73</v>
      </c>
      <c r="D40" s="136" t="s">
        <v>34</v>
      </c>
      <c r="E40" s="136" t="s">
        <v>28</v>
      </c>
      <c r="F40" s="153" t="s">
        <v>86</v>
      </c>
      <c r="G40" s="13"/>
    </row>
    <row r="41" spans="1:7" s="31" customFormat="1" ht="15" customHeight="1" x14ac:dyDescent="0.15">
      <c r="A41" s="167"/>
      <c r="B41" s="181"/>
      <c r="C41" s="181"/>
      <c r="D41" s="136" t="s">
        <v>35</v>
      </c>
      <c r="E41" s="136" t="s">
        <v>29</v>
      </c>
      <c r="F41" s="153" t="s">
        <v>36</v>
      </c>
      <c r="G41" s="13"/>
    </row>
    <row r="42" spans="1:7" s="31" customFormat="1" ht="24" customHeight="1" x14ac:dyDescent="0.15">
      <c r="A42" s="167"/>
      <c r="B42" s="90" t="s">
        <v>249</v>
      </c>
      <c r="C42" s="122" t="s">
        <v>250</v>
      </c>
      <c r="D42" s="127">
        <v>4554100</v>
      </c>
      <c r="E42" s="127">
        <v>4392000</v>
      </c>
      <c r="F42" s="154">
        <f>E42/D42</f>
        <v>0.96440570035791928</v>
      </c>
      <c r="G42" s="13"/>
    </row>
    <row r="43" spans="1:7" s="31" customFormat="1" ht="24" customHeight="1" x14ac:dyDescent="0.15">
      <c r="A43" s="167" t="s">
        <v>30</v>
      </c>
      <c r="B43" s="135" t="s">
        <v>31</v>
      </c>
      <c r="C43" s="135" t="s">
        <v>94</v>
      </c>
      <c r="D43" s="168" t="s">
        <v>102</v>
      </c>
      <c r="E43" s="168"/>
      <c r="F43" s="169"/>
      <c r="G43" s="13"/>
    </row>
    <row r="44" spans="1:7" s="31" customFormat="1" ht="24" customHeight="1" x14ac:dyDescent="0.15">
      <c r="A44" s="167"/>
      <c r="B44" s="128" t="s">
        <v>246</v>
      </c>
      <c r="C44" s="83" t="s">
        <v>247</v>
      </c>
      <c r="D44" s="170" t="s">
        <v>248</v>
      </c>
      <c r="E44" s="171"/>
      <c r="F44" s="172"/>
      <c r="G44" s="13"/>
    </row>
    <row r="45" spans="1:7" s="31" customFormat="1" ht="24" customHeight="1" x14ac:dyDescent="0.15">
      <c r="A45" s="155" t="s">
        <v>95</v>
      </c>
      <c r="B45" s="173" t="s">
        <v>227</v>
      </c>
      <c r="C45" s="173"/>
      <c r="D45" s="173"/>
      <c r="E45" s="173"/>
      <c r="F45" s="174"/>
      <c r="G45" s="13"/>
    </row>
    <row r="46" spans="1:7" s="31" customFormat="1" ht="24" customHeight="1" x14ac:dyDescent="0.15">
      <c r="A46" s="155" t="s">
        <v>37</v>
      </c>
      <c r="B46" s="175" t="s">
        <v>137</v>
      </c>
      <c r="C46" s="176"/>
      <c r="D46" s="176"/>
      <c r="E46" s="176"/>
      <c r="F46" s="177"/>
      <c r="G46" s="13"/>
    </row>
    <row r="47" spans="1:7" s="31" customFormat="1" ht="24" customHeight="1" thickBot="1" x14ac:dyDescent="0.2">
      <c r="A47" s="156" t="s">
        <v>32</v>
      </c>
      <c r="B47" s="165"/>
      <c r="C47" s="165"/>
      <c r="D47" s="165"/>
      <c r="E47" s="165"/>
      <c r="F47" s="166"/>
      <c r="G47" s="13"/>
    </row>
  </sheetData>
  <mergeCells count="51">
    <mergeCell ref="A1:F1"/>
    <mergeCell ref="D8:F8"/>
    <mergeCell ref="B9:F9"/>
    <mergeCell ref="B10:F10"/>
    <mergeCell ref="B3:F3"/>
    <mergeCell ref="B11:F11"/>
    <mergeCell ref="A4:A6"/>
    <mergeCell ref="B4:B5"/>
    <mergeCell ref="C4:C5"/>
    <mergeCell ref="A7:A8"/>
    <mergeCell ref="D7:F7"/>
    <mergeCell ref="B12:F12"/>
    <mergeCell ref="A13:A15"/>
    <mergeCell ref="B13:B14"/>
    <mergeCell ref="C13:C14"/>
    <mergeCell ref="A16:A17"/>
    <mergeCell ref="D16:F16"/>
    <mergeCell ref="D17:F17"/>
    <mergeCell ref="B18:F18"/>
    <mergeCell ref="B19:F19"/>
    <mergeCell ref="B20:F20"/>
    <mergeCell ref="B21:F21"/>
    <mergeCell ref="A22:A24"/>
    <mergeCell ref="B22:B23"/>
    <mergeCell ref="C22:C23"/>
    <mergeCell ref="A25:A26"/>
    <mergeCell ref="D25:F25"/>
    <mergeCell ref="D26:F26"/>
    <mergeCell ref="B27:F27"/>
    <mergeCell ref="B28:F28"/>
    <mergeCell ref="B29:F29"/>
    <mergeCell ref="B30:F30"/>
    <mergeCell ref="A31:A33"/>
    <mergeCell ref="B31:B32"/>
    <mergeCell ref="C31:C32"/>
    <mergeCell ref="A34:A35"/>
    <mergeCell ref="D34:F34"/>
    <mergeCell ref="D35:F35"/>
    <mergeCell ref="B36:F36"/>
    <mergeCell ref="B37:F37"/>
    <mergeCell ref="B38:F38"/>
    <mergeCell ref="B39:F39"/>
    <mergeCell ref="A40:A42"/>
    <mergeCell ref="B40:B41"/>
    <mergeCell ref="C40:C41"/>
    <mergeCell ref="B47:F47"/>
    <mergeCell ref="A43:A44"/>
    <mergeCell ref="D43:F43"/>
    <mergeCell ref="D44:F44"/>
    <mergeCell ref="B45:F45"/>
    <mergeCell ref="B46:F46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2025-04-07T05:13:30Z</dcterms:modified>
</cp:coreProperties>
</file>