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2. 계약현황 공개 및 발주계획 등\7. 2020. 7월 계약정보공개(2020.07\"/>
    </mc:Choice>
  </mc:AlternateContent>
  <bookViews>
    <workbookView xWindow="0" yWindow="0" windowWidth="19020" windowHeight="9510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externalReferences>
    <externalReference r:id="rId11"/>
  </externalReferences>
  <calcPr calcId="162913"/>
</workbook>
</file>

<file path=xl/calcChain.xml><?xml version="1.0" encoding="utf-8"?>
<calcChain xmlns="http://schemas.openxmlformats.org/spreadsheetml/2006/main">
  <c r="D59" i="9" l="1"/>
  <c r="F56" i="9"/>
  <c r="E56" i="9"/>
  <c r="D56" i="9"/>
  <c r="C59" i="9"/>
  <c r="C56" i="9"/>
  <c r="B61" i="9"/>
  <c r="B60" i="9"/>
  <c r="B59" i="9"/>
  <c r="B56" i="9"/>
  <c r="B53" i="9"/>
  <c r="D49" i="9"/>
  <c r="F46" i="9"/>
  <c r="E46" i="9"/>
  <c r="D46" i="9"/>
  <c r="C49" i="9"/>
  <c r="C46" i="9"/>
  <c r="B51" i="9"/>
  <c r="B50" i="9"/>
  <c r="B49" i="9"/>
  <c r="B46" i="9"/>
  <c r="B43" i="9"/>
  <c r="D39" i="9"/>
  <c r="F36" i="9"/>
  <c r="E36" i="9"/>
  <c r="D36" i="9"/>
  <c r="C39" i="9"/>
  <c r="C36" i="9"/>
  <c r="B41" i="9"/>
  <c r="B40" i="9"/>
  <c r="B39" i="9"/>
  <c r="B36" i="9"/>
  <c r="B33" i="9"/>
  <c r="D29" i="9"/>
  <c r="F26" i="9"/>
  <c r="E26" i="9"/>
  <c r="D26" i="9"/>
  <c r="C29" i="9"/>
  <c r="C26" i="9"/>
  <c r="B31" i="9"/>
  <c r="B30" i="9"/>
  <c r="B29" i="9"/>
  <c r="B26" i="9"/>
  <c r="B23" i="9"/>
  <c r="D19" i="9"/>
  <c r="F16" i="9"/>
  <c r="E16" i="9"/>
  <c r="D16" i="9"/>
  <c r="C19" i="9"/>
  <c r="C16" i="9"/>
  <c r="B21" i="9"/>
  <c r="B20" i="9"/>
  <c r="B19" i="9"/>
  <c r="B16" i="9"/>
  <c r="B13" i="9"/>
  <c r="D9" i="9"/>
  <c r="F6" i="9"/>
  <c r="E6" i="9"/>
  <c r="D6" i="9"/>
  <c r="C9" i="9"/>
  <c r="C6" i="9"/>
  <c r="B11" i="9"/>
  <c r="B10" i="9"/>
  <c r="B9" i="9"/>
  <c r="B6" i="9"/>
  <c r="B3" i="9"/>
  <c r="F18" i="6" l="1"/>
  <c r="F17" i="6"/>
  <c r="F15" i="6"/>
  <c r="F14" i="6"/>
  <c r="F13" i="6"/>
  <c r="F12" i="6"/>
  <c r="F10" i="6"/>
  <c r="F11" i="6"/>
  <c r="F9" i="6"/>
  <c r="F8" i="6"/>
  <c r="F7" i="6"/>
  <c r="F6" i="6"/>
  <c r="F5" i="6"/>
  <c r="F4" i="6"/>
  <c r="M4" i="4" l="1"/>
  <c r="M7" i="4"/>
  <c r="P7" i="4"/>
  <c r="M8" i="4"/>
  <c r="P8" i="4"/>
  <c r="M9" i="4"/>
  <c r="P9" i="4"/>
  <c r="F16" i="6" l="1"/>
  <c r="H13" i="6" l="1"/>
  <c r="H14" i="6"/>
  <c r="H15" i="6"/>
  <c r="H16" i="6"/>
  <c r="H17" i="6"/>
  <c r="H18" i="6"/>
  <c r="H10" i="6" l="1"/>
  <c r="P19" i="4"/>
  <c r="M10" i="4"/>
  <c r="M11" i="4"/>
  <c r="M12" i="4"/>
  <c r="M15" i="4"/>
  <c r="M16" i="4"/>
  <c r="M17" i="4"/>
  <c r="M18" i="4"/>
  <c r="M19" i="4"/>
  <c r="P10" i="4"/>
  <c r="P11" i="4"/>
  <c r="P12" i="4"/>
  <c r="P15" i="4"/>
  <c r="P16" i="4"/>
  <c r="P17" i="4"/>
  <c r="P18" i="4"/>
  <c r="M14" i="4"/>
  <c r="M13" i="4"/>
  <c r="H12" i="6" l="1"/>
  <c r="H11" i="6"/>
  <c r="H9" i="6"/>
  <c r="H8" i="6"/>
  <c r="H7" i="6"/>
  <c r="H6" i="6"/>
  <c r="H5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<sst xmlns="http://schemas.openxmlformats.org/spreadsheetml/2006/main" count="636" uniqueCount="288">
  <si>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</si>
  <si>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</si>
  <si>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</si>
  <si>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</si>
  <si>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</si>
  <si>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</si>
  <si>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</si>
  <si>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</si>
  <si>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</si>
  <si>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</si>
  <si>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</si>
  <si>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</si>
  <si>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</si>
  <si>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</si>
  <si>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</si>
  <si>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</si>
  <si>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</si>
  <si>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</si>
  <si>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</si>
  <si>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계약현황공개</t>
    <phoneticPr fontId="2" type="noConversion"/>
  </si>
  <si>
    <t>수의계약현황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</si>
  <si>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</si>
  <si>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</si>
  <si>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</si>
  <si>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</si>
  <si>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</si>
  <si>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</si>
  <si>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</si>
  <si>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</si>
  <si>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</si>
  <si>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</si>
  <si>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</si>
  <si>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</si>
  <si>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</si>
  <si>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</si>
  <si>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</si>
  <si>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</si>
  <si>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</si>
  <si>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</si>
  <si>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</si>
  <si>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2" type="noConversion"/>
  </si>
  <si>
    <t>대표자</t>
    <phoneticPr fontId="2" type="noConversion"/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</si>
  <si>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</si>
  <si>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</si>
  <si>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</si>
  <si>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</si>
  <si>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</si>
  <si>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계약현황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</si>
  <si>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</si>
  <si>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</si>
  <si>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</si>
  <si>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</si>
  <si>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</si>
  <si>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</si>
  <si>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</si>
  <si>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</si>
  <si>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</si>
  <si>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</si>
  <si>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</si>
  <si>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</si>
  <si>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</si>
  <si>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계약방법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</si>
  <si>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</si>
  <si>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</si>
  <si>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</si>
  <si>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</si>
  <si>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</si>
  <si>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</si>
  <si>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</si>
  <si>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</si>
  <si>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</si>
  <si>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</si>
  <si>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</si>
  <si>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</si>
  <si>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</si>
  <si>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</si>
  <si>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</si>
  <si>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비고</t>
    <phoneticPr fontId="2" type="noConversion"/>
  </si>
  <si>
    <t>계약기간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</si>
  <si>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</si>
  <si>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</si>
  <si>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</si>
  <si>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</si>
  <si>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</si>
  <si>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</si>
  <si>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계약부서(감독원)</t>
    <phoneticPr fontId="2" type="noConversion"/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</si>
  <si>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</si>
  <si>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</si>
  <si>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</si>
  <si>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2019.11.01.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</si>
  <si>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</si>
  <si>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</si>
  <si>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</si>
  <si>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</si>
  <si>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</si>
  <si>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</si>
  <si>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</si>
  <si>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2020.12.31.</t>
  </si>
  <si>
    <t>2019.12.28.</t>
  </si>
  <si>
    <t>계약율(%)</t>
  </si>
  <si>
    <t>-해당사항없음-</t>
    <phoneticPr fontId="2" type="noConversion"/>
  </si>
  <si>
    <t>시설물위탁</t>
    <phoneticPr fontId="2" type="noConversion"/>
  </si>
  <si>
    <t>법무자문료</t>
    <phoneticPr fontId="2" type="noConversion"/>
  </si>
  <si>
    <t>기성부분감독조서(2/4)</t>
    <phoneticPr fontId="2" type="noConversion"/>
  </si>
  <si>
    <t>복지제도</t>
    <phoneticPr fontId="2" type="noConversion"/>
  </si>
  <si>
    <t>안전관리자 업무대행</t>
    <phoneticPr fontId="2" type="noConversion"/>
  </si>
  <si>
    <t>기성부분감독조서(2/5)</t>
    <phoneticPr fontId="2" type="noConversion"/>
  </si>
  <si>
    <t>박준희</t>
    <phoneticPr fontId="2" type="noConversion"/>
  </si>
  <si>
    <t>강보람</t>
    <phoneticPr fontId="2" type="noConversion"/>
  </si>
  <si>
    <t>전혜진</t>
    <phoneticPr fontId="2" type="noConversion"/>
  </si>
  <si>
    <t>보건관리자</t>
    <phoneticPr fontId="2" type="noConversion"/>
  </si>
  <si>
    <t>수의</t>
  </si>
  <si>
    <t>1차계약기간 2020.2.1~12.31.</t>
    <phoneticPr fontId="2" type="noConversion"/>
  </si>
  <si>
    <t>계약기간 2020.1~2021.1.31.</t>
    <phoneticPr fontId="2" type="noConversion"/>
  </si>
  <si>
    <t>계약기간 2020.2~2020.12.31.</t>
    <phoneticPr fontId="2" type="noConversion"/>
  </si>
  <si>
    <t xml:space="preserve"> ㈜삼성통운</t>
  </si>
  <si>
    <t xml:space="preserve"> ㈜삼성통운</t>
    <phoneticPr fontId="2" type="noConversion"/>
  </si>
  <si>
    <t>2020.10.31.</t>
    <phoneticPr fontId="2" type="noConversion"/>
  </si>
  <si>
    <t>2020.01.31.</t>
    <phoneticPr fontId="2" type="noConversion"/>
  </si>
  <si>
    <t>2019.12.15.</t>
    <phoneticPr fontId="2" type="noConversion"/>
  </si>
  <si>
    <t>2020.01.01.</t>
  </si>
  <si>
    <t>2020.01.01.</t>
    <phoneticPr fontId="2" type="noConversion"/>
  </si>
  <si>
    <t>2020.12.31.</t>
    <phoneticPr fontId="2" type="noConversion"/>
  </si>
  <si>
    <t>2020.01.31.</t>
    <phoneticPr fontId="2" type="noConversion"/>
  </si>
  <si>
    <t>2019.10.16.</t>
    <phoneticPr fontId="2" type="noConversion"/>
  </si>
  <si>
    <t>2019.12.18.</t>
    <phoneticPr fontId="2" type="noConversion"/>
  </si>
  <si>
    <t>2019.12.19.</t>
    <phoneticPr fontId="2" type="noConversion"/>
  </si>
  <si>
    <t>2019.12.19.</t>
    <phoneticPr fontId="2" type="noConversion"/>
  </si>
  <si>
    <t>2019.12.20.</t>
    <phoneticPr fontId="2" type="noConversion"/>
  </si>
  <si>
    <t>2019.12.20.</t>
    <phoneticPr fontId="2" type="noConversion"/>
  </si>
  <si>
    <t>2019.12.26.</t>
    <phoneticPr fontId="2" type="noConversion"/>
  </si>
  <si>
    <t>2019.12.26.</t>
    <phoneticPr fontId="2" type="noConversion"/>
  </si>
  <si>
    <t>2019.12.30.</t>
    <phoneticPr fontId="2" type="noConversion"/>
  </si>
  <si>
    <t>2020.06.30.</t>
    <phoneticPr fontId="2" type="noConversion"/>
  </si>
  <si>
    <t>-이하빈칸-</t>
    <phoneticPr fontId="2" type="noConversion"/>
  </si>
  <si>
    <t xml:space="preserve"> 사무국(대표이사 전용차량, 공용차량) 차량 임차</t>
  </si>
  <si>
    <t xml:space="preserve"> 사무국(대표이사 전용차량, 공용차량) 차량 임차</t>
    <phoneticPr fontId="2" type="noConversion"/>
  </si>
  <si>
    <t xml:space="preserve"> 보건관리 업무계약</t>
  </si>
  <si>
    <t xml:space="preserve"> 보건관리 업무계약</t>
    <phoneticPr fontId="2" type="noConversion"/>
  </si>
  <si>
    <t xml:space="preserve"> 안전관리 업무</t>
  </si>
  <si>
    <t xml:space="preserve"> 안전관리 업무</t>
    <phoneticPr fontId="2" type="noConversion"/>
  </si>
  <si>
    <t xml:space="preserve"> 2020년 업무용 복합기 임차</t>
  </si>
  <si>
    <t xml:space="preserve"> 2020년 업무용 복합기 임차</t>
    <phoneticPr fontId="2" type="noConversion"/>
  </si>
  <si>
    <t xml:space="preserve"> 2020년 웹 메일 호스팅 운영</t>
  </si>
  <si>
    <t xml:space="preserve"> 2020년 웹 메일 호스팅 운영</t>
    <phoneticPr fontId="2" type="noConversion"/>
  </si>
  <si>
    <t xml:space="preserve"> 2020년 실시간 통합 설문조사 플랫폼 서비스</t>
  </si>
  <si>
    <t xml:space="preserve"> 2020년 실시간 통합 설문조사 플랫폼 서비스</t>
    <phoneticPr fontId="2" type="noConversion"/>
  </si>
  <si>
    <t xml:space="preserve"> 2020년 사무국 인터넷망 사용신청(3차)</t>
  </si>
  <si>
    <t xml:space="preserve"> 2020년 사무국 인터넷망 사용신청(3차)</t>
    <phoneticPr fontId="2" type="noConversion"/>
  </si>
  <si>
    <t xml:space="preserve"> 2020년 서버 코로케이션(웹 방화벽) 신청(3차)</t>
  </si>
  <si>
    <t xml:space="preserve"> 2020년 서버 코로케이션(웹 방화벽) 신청(3차)</t>
    <phoneticPr fontId="2" type="noConversion"/>
  </si>
  <si>
    <t xml:space="preserve"> 기업용 인터넷전화 서비스 이용 및 장비에 관한 계약서(4차)</t>
  </si>
  <si>
    <t xml:space="preserve"> 기업용 인터넷전화 서비스 이용 및 장비에 관한 계약서(4차)</t>
    <phoneticPr fontId="2" type="noConversion"/>
  </si>
  <si>
    <t xml:space="preserve"> 2020년 법률자문 연간계약</t>
  </si>
  <si>
    <t xml:space="preserve"> 2020년 법률자문 연간계약</t>
    <phoneticPr fontId="2" type="noConversion"/>
  </si>
  <si>
    <t xml:space="preserve"> 시설물위탁 운영(렌탈) 계약(1차년도)</t>
  </si>
  <si>
    <t xml:space="preserve"> 시설물위탁 운영(렌탈) 계약(1차년도)</t>
    <phoneticPr fontId="2" type="noConversion"/>
  </si>
  <si>
    <t xml:space="preserve"> 세무자문 서비스 용역</t>
  </si>
  <si>
    <t xml:space="preserve"> 세무자문 서비스 용역</t>
    <phoneticPr fontId="2" type="noConversion"/>
  </si>
  <si>
    <t xml:space="preserve"> 원격교육 훈련위탁계약</t>
  </si>
  <si>
    <t xml:space="preserve"> 원격교육 훈련위탁계약</t>
    <phoneticPr fontId="2" type="noConversion"/>
  </si>
  <si>
    <t xml:space="preserve"> 2020년 정보시스템 통합유지관리 용역(2차수)</t>
  </si>
  <si>
    <t xml:space="preserve"> 2020년 정보시스템 통합유지관리 용역(2차수)</t>
    <phoneticPr fontId="2" type="noConversion"/>
  </si>
  <si>
    <t xml:space="preserve"> 노무자문계약</t>
  </si>
  <si>
    <t xml:space="preserve"> 노무자문계약</t>
    <phoneticPr fontId="2" type="noConversion"/>
  </si>
  <si>
    <t xml:space="preserve"> 대한산업보건협회 경기센터</t>
  </si>
  <si>
    <t xml:space="preserve"> 대한산업보건협회 경기센터</t>
    <phoneticPr fontId="2" type="noConversion"/>
  </si>
  <si>
    <t xml:space="preserve"> (사)대한산업안전협회 성남지회</t>
  </si>
  <si>
    <t xml:space="preserve"> (사)대한산업안전협회 성남지회</t>
    <phoneticPr fontId="2" type="noConversion"/>
  </si>
  <si>
    <t xml:space="preserve"> 신도종합서비스</t>
  </si>
  <si>
    <t xml:space="preserve"> 신도종합서비스</t>
    <phoneticPr fontId="2" type="noConversion"/>
  </si>
  <si>
    <t xml:space="preserve"> ㈜가비아</t>
  </si>
  <si>
    <t xml:space="preserve"> ㈜가비아</t>
    <phoneticPr fontId="2" type="noConversion"/>
  </si>
  <si>
    <t xml:space="preserve"> 후퍼 주식회사</t>
  </si>
  <si>
    <t xml:space="preserve"> 후퍼 주식회사</t>
    <phoneticPr fontId="2" type="noConversion"/>
  </si>
  <si>
    <t xml:space="preserve"> ㈜케이티</t>
  </si>
  <si>
    <t xml:space="preserve"> ㈜케이티</t>
    <phoneticPr fontId="2" type="noConversion"/>
  </si>
  <si>
    <t xml:space="preserve"> ㈜케이티</t>
    <phoneticPr fontId="2" type="noConversion"/>
  </si>
  <si>
    <t xml:space="preserve"> ㈜케이티</t>
    <phoneticPr fontId="2" type="noConversion"/>
  </si>
  <si>
    <t xml:space="preserve"> 법무법인탑</t>
  </si>
  <si>
    <t xml:space="preserve"> 법무법인탑</t>
    <phoneticPr fontId="2" type="noConversion"/>
  </si>
  <si>
    <t xml:space="preserve"> SK매직㈜</t>
  </si>
  <si>
    <t xml:space="preserve"> SK매직㈜</t>
    <phoneticPr fontId="2" type="noConversion"/>
  </si>
  <si>
    <t xml:space="preserve"> 장태수세무회계사무소</t>
  </si>
  <si>
    <t xml:space="preserve"> 장태수세무회계사무소</t>
    <phoneticPr fontId="2" type="noConversion"/>
  </si>
  <si>
    <t xml:space="preserve"> (사)대한산업안전협회</t>
  </si>
  <si>
    <t xml:space="preserve"> (사)대한산업안전협회</t>
    <phoneticPr fontId="2" type="noConversion"/>
  </si>
  <si>
    <t xml:space="preserve"> 주식회사 미소아이티</t>
  </si>
  <si>
    <t xml:space="preserve"> 주식회사 미소아이티</t>
    <phoneticPr fontId="2" type="noConversion"/>
  </si>
  <si>
    <t xml:space="preserve"> 노무법인 로고스</t>
  </si>
  <si>
    <t xml:space="preserve"> 노무법인 로고스</t>
    <phoneticPr fontId="2" type="noConversion"/>
  </si>
  <si>
    <t>용역</t>
  </si>
  <si>
    <t>물품</t>
  </si>
  <si>
    <t>총액입찰</t>
    <phoneticPr fontId="2" type="noConversion"/>
  </si>
  <si>
    <t>지방계약법 시행령 제25조 1항</t>
  </si>
  <si>
    <t>전략경영본부</t>
  </si>
  <si>
    <t>전략경영본부</t>
    <phoneticPr fontId="2" type="noConversion"/>
  </si>
  <si>
    <t>사업지원본부(사업지원실)</t>
  </si>
  <si>
    <t>사업지원본부(사업지원실)</t>
    <phoneticPr fontId="2" type="noConversion"/>
  </si>
  <si>
    <t>성남시청소년재단</t>
    <phoneticPr fontId="2" type="noConversion"/>
  </si>
  <si>
    <t>성남시청소년재단 전략경영본부</t>
  </si>
  <si>
    <t>성남시청소년재단 전략경영본부</t>
    <phoneticPr fontId="2" type="noConversion"/>
  </si>
  <si>
    <t>김다정</t>
  </si>
  <si>
    <t>031-729-9062</t>
  </si>
  <si>
    <t>700mm*600mm</t>
  </si>
  <si>
    <t>개</t>
  </si>
  <si>
    <t>명미경</t>
  </si>
  <si>
    <t>031-729-9033</t>
  </si>
  <si>
    <t>김마리</t>
  </si>
  <si>
    <t>031-729-9014</t>
  </si>
  <si>
    <t>조</t>
  </si>
  <si>
    <t>60cm ⅹ180cm</t>
  </si>
  <si>
    <t>경기도</t>
    <phoneticPr fontId="2" type="noConversion"/>
  </si>
  <si>
    <t>총액입찰</t>
    <phoneticPr fontId="2" type="noConversion"/>
  </si>
  <si>
    <t>낙찰자</t>
    <phoneticPr fontId="2" type="noConversion"/>
  </si>
  <si>
    <t>입찰</t>
  </si>
  <si>
    <t>지방계약법 시행령 제16조</t>
  </si>
  <si>
    <t>7월</t>
  </si>
  <si>
    <t>총액입찰</t>
    <phoneticPr fontId="2" type="noConversion"/>
  </si>
  <si>
    <t xml:space="preserve"> 제30회 개방형임기직, 일반직 및 제3회 공무직 채용 필기시험 물품대여</t>
    <phoneticPr fontId="2" type="noConversion"/>
  </si>
  <si>
    <t>수의총액</t>
  </si>
  <si>
    <t>500cm ⅹ180cm</t>
  </si>
  <si>
    <t>수의단가</t>
  </si>
  <si>
    <t>-</t>
  </si>
  <si>
    <t>장은지</t>
  </si>
  <si>
    <t>031-729-9023</t>
  </si>
  <si>
    <t>조영조</t>
  </si>
  <si>
    <t>031-729-9072</t>
  </si>
  <si>
    <t xml:space="preserve"> 성남시청소년행복의회 당선증교부식 현수막 및 배너</t>
    <phoneticPr fontId="2" type="noConversion"/>
  </si>
  <si>
    <t xml:space="preserve"> 성남시청소년행복의회 당선증교부식  배너</t>
    <phoneticPr fontId="2" type="noConversion"/>
  </si>
  <si>
    <t xml:space="preserve"> 청년정책사업 종합홍보(내부게시판)</t>
    <phoneticPr fontId="2" type="noConversion"/>
  </si>
  <si>
    <t xml:space="preserve"> 그래픽 편집프로그램 구입</t>
    <phoneticPr fontId="2" type="noConversion"/>
  </si>
  <si>
    <t>구매예정금액</t>
    <phoneticPr fontId="2" type="noConversion"/>
  </si>
  <si>
    <t>예산액</t>
    <phoneticPr fontId="2" type="noConversion"/>
  </si>
  <si>
    <t xml:space="preserve"> 이미지 콘텐츠 계약 변경</t>
    <phoneticPr fontId="2" type="noConversion"/>
  </si>
  <si>
    <t xml:space="preserve"> 2020년 하반기 근로자 정기 인터넷 원격교육</t>
    <phoneticPr fontId="2" type="noConversion"/>
  </si>
  <si>
    <t>-해당사항없음-</t>
    <phoneticPr fontId="2" type="noConversion"/>
  </si>
  <si>
    <t>성남시청소년재단</t>
    <phoneticPr fontId="2" type="noConversion"/>
  </si>
  <si>
    <t>성남시청소년재단</t>
    <phoneticPr fontId="2" type="noConversion"/>
  </si>
  <si>
    <t>조달구매</t>
    <phoneticPr fontId="2" type="noConversion"/>
  </si>
  <si>
    <t>수의총액</t>
    <phoneticPr fontId="2" type="noConversion"/>
  </si>
  <si>
    <t>수의총액</t>
    <phoneticPr fontId="2" type="noConversion"/>
  </si>
  <si>
    <t xml:space="preserve"> 분당서현청소년수련관 외벽 드라이비트 교체공사</t>
    <phoneticPr fontId="2" type="noConversion"/>
  </si>
  <si>
    <t>2020.06.26.</t>
    <phoneticPr fontId="2" type="noConversion"/>
  </si>
  <si>
    <t>2020.06.18.</t>
    <phoneticPr fontId="2" type="noConversion"/>
  </si>
  <si>
    <t>지붕판금·건축물조립공사업</t>
    <phoneticPr fontId="2" type="noConversion"/>
  </si>
  <si>
    <t>전략경영본부</t>
    <phoneticPr fontId="2" type="noConversion"/>
  </si>
  <si>
    <t>50개사</t>
    <phoneticPr fontId="2" type="noConversion"/>
  </si>
  <si>
    <t>㈜태성건설</t>
    <phoneticPr fontId="2" type="noConversion"/>
  </si>
  <si>
    <t>예가비율</t>
    <phoneticPr fontId="2" type="noConversion"/>
  </si>
  <si>
    <t xml:space="preserve"> 분당야탑청소년수련관 시설관리용역 입찰공고</t>
  </si>
  <si>
    <t>2020.06.09.</t>
    <phoneticPr fontId="2" type="noConversion"/>
  </si>
  <si>
    <t>358개사</t>
    <phoneticPr fontId="2" type="noConversion"/>
  </si>
  <si>
    <t>㈜씨에스코리아</t>
    <phoneticPr fontId="2" type="noConversion"/>
  </si>
  <si>
    <t>2020.07.01.</t>
  </si>
  <si>
    <t>2020.07.01.</t>
    <phoneticPr fontId="2" type="noConversion"/>
  </si>
  <si>
    <t>(2020. 07. 14. 기준 / 단위 : 원)</t>
    <phoneticPr fontId="2" type="noConversion"/>
  </si>
  <si>
    <t xml:space="preserve">코로나19 대응사업 [청년의 봄을 사드립니다] 사후 홍보영상 제작 </t>
  </si>
  <si>
    <t>티오피이엔티</t>
  </si>
  <si>
    <t>제5대 성남시청소년행복의회 청소년 의원 선거 홍보물 제작</t>
  </si>
  <si>
    <t>기획조정팀 김마리</t>
  </si>
  <si>
    <t>네모디자인</t>
  </si>
  <si>
    <t>경기도 성남시 분당구 매화로56번길 12, 1층(야탑동)</t>
  </si>
  <si>
    <t>청년 일경험 인턴십『그후…안부묻기』사후 홍보영상 제작</t>
  </si>
  <si>
    <t>상근직 직종통합 시험 위탁 용역계약</t>
  </si>
  <si>
    <t>인력개발팀 김재철</t>
  </si>
  <si>
    <t>㈜한국인적자원관리원</t>
  </si>
  <si>
    <t>서울특별시 용산구 한강대로46길 19, 4층(한강로2가)</t>
  </si>
  <si>
    <t>제30회 개방형임기직, 일반직 및 제3회 공무직 채용 위탁 용역</t>
  </si>
  <si>
    <t>인력개발팀 김다정</t>
  </si>
  <si>
    <t>개인성과평가 운영 위탁용역</t>
  </si>
  <si>
    <t>인력개발팀 정현섭</t>
  </si>
  <si>
    <t>㈜펄슨텔</t>
  </si>
  <si>
    <t>서울시 강남구 봉은대로 625(삼성도)</t>
  </si>
  <si>
    <t>분당야탑청소년수련관 시설관리용역</t>
  </si>
  <si>
    <t>분당야탑청소년수련관 윤동섭</t>
  </si>
  <si>
    <t>주식회사 씨에스코리아</t>
  </si>
  <si>
    <t>경기도 오산시 경기대로761번길 10-0(제교동)</t>
  </si>
  <si>
    <t>2020-06-08~2020-06-30</t>
    <phoneticPr fontId="2" type="noConversion"/>
  </si>
  <si>
    <t>2020-06-05~2020-06-18</t>
    <phoneticPr fontId="2" type="noConversion"/>
  </si>
  <si>
    <t>2020-06-11~2020-06-19</t>
    <phoneticPr fontId="2" type="noConversion"/>
  </si>
  <si>
    <t>2020-06-19~2020-06-26</t>
    <phoneticPr fontId="2" type="noConversion"/>
  </si>
  <si>
    <t>2020-06-22~ 채용전형 종료 시</t>
    <phoneticPr fontId="2" type="noConversion"/>
  </si>
  <si>
    <t>2020-06-26~2020-07-31</t>
    <phoneticPr fontId="2" type="noConversion"/>
  </si>
  <si>
    <t>2020-07-01~2020-12-31</t>
    <phoneticPr fontId="2" type="noConversion"/>
  </si>
  <si>
    <t>성남시시청년지원센터 김태중</t>
    <phoneticPr fontId="2" type="noConversion"/>
  </si>
  <si>
    <t>성남시청년지원센터 한송희</t>
    <phoneticPr fontId="2" type="noConversion"/>
  </si>
  <si>
    <t>경기도 용인시 기흥구 흥덕4로30번길 18, 4층 402호(영덕동)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</si>
</sst>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.0%"/>
  </numFmts>
  <fonts count="2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20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</borders>
  <cellStyleXfs count="5764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/>
    <xf numFmtId="9" fontId="1" fillId="0" borderId="0" applyFont="0" applyFill="0" applyBorder="0" applyAlignment="0" applyProtection="0">
      <alignment vertical="center"/>
    </xf>
  </cellStyleXfs>
  <cellXfs count="228">
    <xf numFmtId="0" fontId="0" fillId="0" borderId="0" xfId="0"/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shrinkToFit="1"/>
    </xf>
    <xf numFmtId="41" fontId="7" fillId="2" borderId="2" xfId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177" fontId="7" fillId="0" borderId="2" xfId="0" applyNumberFormat="1" applyFont="1" applyFill="1" applyBorder="1" applyAlignment="1">
      <alignment horizontal="left" vertical="center" shrinkToFit="1"/>
    </xf>
    <xf numFmtId="41" fontId="8" fillId="0" borderId="2" xfId="1" quotePrefix="1" applyFont="1" applyFill="1" applyBorder="1" applyAlignment="1" applyProtection="1">
      <alignment horizontal="center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Border="1" applyAlignment="1">
      <alignment horizontal="left" vertical="center" shrinkToFit="1"/>
    </xf>
    <xf numFmtId="178" fontId="7" fillId="0" borderId="2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38" fontId="7" fillId="0" borderId="2" xfId="2" applyNumberFormat="1" applyFont="1" applyBorder="1" applyAlignment="1">
      <alignment horizontal="center" vertical="center" shrinkToFit="1"/>
    </xf>
    <xf numFmtId="0" fontId="7" fillId="0" borderId="2" xfId="0" quotePrefix="1" applyFont="1" applyBorder="1" applyAlignment="1">
      <alignment horizontal="center" vertical="center" shrinkToFit="1"/>
    </xf>
    <xf numFmtId="38" fontId="7" fillId="4" borderId="2" xfId="2" applyNumberFormat="1" applyFont="1" applyFill="1" applyBorder="1" applyAlignment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Continuous" vertical="center"/>
    </xf>
    <xf numFmtId="41" fontId="6" fillId="0" borderId="0" xfId="1" applyFont="1" applyFill="1" applyBorder="1" applyAlignment="1" applyProtection="1">
      <alignment horizontal="centerContinuous" vertical="center"/>
    </xf>
    <xf numFmtId="0" fontId="7" fillId="2" borderId="2" xfId="0" applyNumberFormat="1" applyFont="1" applyFill="1" applyBorder="1" applyAlignment="1" applyProtection="1">
      <alignment horizontal="center" vertical="center" shrinkToFit="1"/>
    </xf>
    <xf numFmtId="41" fontId="7" fillId="2" borderId="2" xfId="1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vertical="center" shrinkToFit="1"/>
    </xf>
    <xf numFmtId="41" fontId="8" fillId="0" borderId="2" xfId="1" applyFont="1" applyFill="1" applyBorder="1" applyAlignment="1" applyProtection="1">
      <alignment horizontal="center" vertical="center" shrinkToFit="1"/>
    </xf>
    <xf numFmtId="18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1" fontId="8" fillId="0" borderId="2" xfId="1" applyFont="1" applyFill="1" applyBorder="1" applyAlignment="1" applyProtection="1">
      <alignment horizontal="center" vertical="center"/>
    </xf>
    <xf numFmtId="41" fontId="8" fillId="0" borderId="2" xfId="1" applyFont="1" applyFill="1" applyBorder="1" applyAlignment="1" applyProtection="1">
      <alignment horizontal="right" vertical="center"/>
    </xf>
    <xf numFmtId="10" fontId="8" fillId="0" borderId="2" xfId="0" applyNumberFormat="1" applyFont="1" applyFill="1" applyBorder="1" applyAlignment="1" applyProtection="1">
      <alignment horizontal="center" vertical="center"/>
    </xf>
    <xf numFmtId="49" fontId="7" fillId="5" borderId="2" xfId="0" applyNumberFormat="1" applyFont="1" applyFill="1" applyBorder="1" applyAlignment="1" applyProtection="1">
      <alignment horizontal="center" vertical="center"/>
    </xf>
    <xf numFmtId="0" fontId="8" fillId="0" borderId="2" xfId="1" applyNumberFormat="1" applyFont="1" applyFill="1" applyBorder="1" applyAlignment="1" applyProtection="1">
      <alignment horizontal="left" vertical="center" shrinkToFit="1"/>
    </xf>
    <xf numFmtId="41" fontId="8" fillId="0" borderId="2" xfId="1" applyFont="1" applyFill="1" applyBorder="1" applyAlignment="1" applyProtection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38" fontId="8" fillId="0" borderId="2" xfId="4" quotePrefix="1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9" fontId="8" fillId="3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0" fontId="7" fillId="4" borderId="2" xfId="0" quotePrefix="1" applyFont="1" applyFill="1" applyBorder="1" applyAlignment="1">
      <alignment horizontal="center" vertical="center" shrinkToFit="1"/>
    </xf>
    <xf numFmtId="41" fontId="7" fillId="4" borderId="2" xfId="178" applyFont="1" applyFill="1" applyBorder="1" applyAlignment="1">
      <alignment horizontal="center" vertical="center" shrinkToFit="1"/>
    </xf>
    <xf numFmtId="0" fontId="7" fillId="0" borderId="0" xfId="0" applyFont="1" applyFill="1" applyBorder="1"/>
    <xf numFmtId="3" fontId="7" fillId="4" borderId="2" xfId="0" applyNumberFormat="1" applyFont="1" applyFill="1" applyBorder="1" applyAlignment="1">
      <alignment horizontal="center" vertical="center" shrinkToFit="1"/>
    </xf>
    <xf numFmtId="0" fontId="8" fillId="0" borderId="2" xfId="0" quotePrefix="1" applyFont="1" applyBorder="1" applyAlignment="1">
      <alignment horizontal="center" vertical="center" shrinkToFit="1"/>
    </xf>
    <xf numFmtId="38" fontId="8" fillId="0" borderId="2" xfId="2" applyNumberFormat="1" applyFont="1" applyBorder="1" applyAlignment="1">
      <alignment horizontal="center" vertical="center" shrinkToFit="1"/>
    </xf>
    <xf numFmtId="0" fontId="7" fillId="4" borderId="27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Fill="1" applyBorder="1"/>
    <xf numFmtId="0" fontId="10" fillId="0" borderId="0" xfId="0" applyFont="1" applyBorder="1" applyAlignment="1">
      <alignment horizontal="center" vertical="center"/>
    </xf>
    <xf numFmtId="41" fontId="7" fillId="4" borderId="2" xfId="718" applyFont="1" applyFill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41" fontId="7" fillId="4" borderId="27" xfId="538" applyFont="1" applyFill="1" applyBorder="1" applyAlignment="1">
      <alignment horizontal="center" vertical="center" shrinkToFit="1"/>
    </xf>
    <xf numFmtId="41" fontId="7" fillId="0" borderId="2" xfId="358" applyFont="1" applyBorder="1" applyAlignment="1">
      <alignment horizontal="center" vertical="center" shrinkToFit="1"/>
    </xf>
    <xf numFmtId="0" fontId="8" fillId="0" borderId="2" xfId="0" applyFont="1" applyBorder="1" applyAlignment="1">
      <alignment shrinkToFit="1"/>
    </xf>
    <xf numFmtId="0" fontId="8" fillId="0" borderId="2" xfId="0" applyFont="1" applyBorder="1" applyAlignment="1">
      <alignment horizontal="center" shrinkToFit="1"/>
    </xf>
    <xf numFmtId="0" fontId="8" fillId="0" borderId="0" xfId="0" applyFont="1"/>
    <xf numFmtId="0" fontId="8" fillId="0" borderId="0" xfId="0" applyFont="1" applyAlignment="1">
      <alignment horizontal="center"/>
    </xf>
    <xf numFmtId="41" fontId="11" fillId="0" borderId="1" xfId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/>
    <xf numFmtId="41" fontId="8" fillId="0" borderId="0" xfId="1" applyFont="1" applyFill="1" applyBorder="1" applyAlignment="1" applyProtection="1">
      <alignment horizontal="center" vertical="center"/>
    </xf>
    <xf numFmtId="0" fontId="8" fillId="0" borderId="0" xfId="0" applyFont="1" applyFill="1"/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41" fontId="11" fillId="0" borderId="1" xfId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1" fontId="8" fillId="0" borderId="0" xfId="1" applyFont="1" applyFill="1" applyBorder="1" applyAlignment="1" applyProtection="1">
      <alignment vertical="center"/>
    </xf>
    <xf numFmtId="180" fontId="8" fillId="0" borderId="0" xfId="5763" applyNumberFormat="1" applyFont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41" fontId="8" fillId="0" borderId="0" xfId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horizontal="left" vertical="center"/>
    </xf>
    <xf numFmtId="10" fontId="8" fillId="0" borderId="0" xfId="5763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0" fontId="8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 applyFill="1" applyAlignment="1">
      <alignment vertical="center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centerContinuous" vertical="center"/>
    </xf>
    <xf numFmtId="0" fontId="7" fillId="4" borderId="2" xfId="0" applyNumberFormat="1" applyFont="1" applyFill="1" applyBorder="1" applyAlignment="1" applyProtection="1">
      <alignment horizontal="center" vertical="center" shrinkToFit="1"/>
    </xf>
    <xf numFmtId="41" fontId="7" fillId="4" borderId="2" xfId="1" applyFont="1" applyFill="1" applyBorder="1" applyAlignment="1" applyProtection="1">
      <alignment horizontal="right" vertical="center" shrinkToFit="1"/>
    </xf>
    <xf numFmtId="41" fontId="7" fillId="0" borderId="2" xfId="1" quotePrefix="1" applyFont="1" applyFill="1" applyBorder="1" applyAlignment="1" applyProtection="1">
      <alignment horizontal="right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41" fontId="7" fillId="0" borderId="2" xfId="1" applyFont="1" applyFill="1" applyBorder="1" applyAlignment="1" applyProtection="1">
      <alignment horizontal="right" vertical="center" shrinkToFit="1"/>
    </xf>
    <xf numFmtId="0" fontId="10" fillId="0" borderId="0" xfId="0" applyNumberFormat="1" applyFont="1" applyBorder="1" applyAlignment="1">
      <alignment vertical="center"/>
    </xf>
    <xf numFmtId="0" fontId="7" fillId="4" borderId="2" xfId="0" applyNumberFormat="1" applyFont="1" applyFill="1" applyBorder="1" applyAlignment="1">
      <alignment vertical="center" shrinkToFit="1"/>
    </xf>
    <xf numFmtId="0" fontId="7" fillId="0" borderId="2" xfId="0" applyNumberFormat="1" applyFont="1" applyBorder="1" applyAlignment="1">
      <alignment vertical="center" shrinkToFit="1"/>
    </xf>
    <xf numFmtId="0" fontId="8" fillId="0" borderId="2" xfId="0" applyNumberFormat="1" applyFont="1" applyBorder="1" applyAlignment="1">
      <alignment vertical="center" shrinkToFit="1"/>
    </xf>
    <xf numFmtId="0" fontId="8" fillId="0" borderId="0" xfId="0" applyNumberFormat="1" applyFont="1" applyAlignment="1">
      <alignment vertical="center"/>
    </xf>
    <xf numFmtId="0" fontId="11" fillId="0" borderId="1" xfId="0" applyNumberFormat="1" applyFont="1" applyFill="1" applyBorder="1" applyAlignment="1" applyProtection="1">
      <alignment vertical="center" shrinkToFit="1"/>
    </xf>
    <xf numFmtId="0" fontId="7" fillId="0" borderId="2" xfId="0" applyNumberFormat="1" applyFont="1" applyFill="1" applyBorder="1" applyAlignment="1">
      <alignment vertical="center" shrinkToFit="1"/>
    </xf>
    <xf numFmtId="0" fontId="8" fillId="0" borderId="2" xfId="0" applyNumberFormat="1" applyFont="1" applyFill="1" applyBorder="1" applyAlignment="1">
      <alignment vertical="center"/>
    </xf>
    <xf numFmtId="0" fontId="8" fillId="2" borderId="26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Continuous" vertical="center"/>
    </xf>
    <xf numFmtId="41" fontId="7" fillId="0" borderId="2" xfId="1" applyFont="1" applyFill="1" applyBorder="1" applyAlignment="1">
      <alignment vertical="center" shrinkToFit="1"/>
    </xf>
    <xf numFmtId="41" fontId="7" fillId="0" borderId="2" xfId="1" applyFont="1" applyBorder="1" applyAlignment="1">
      <alignment vertical="center" shrinkToFit="1"/>
    </xf>
    <xf numFmtId="41" fontId="7" fillId="0" borderId="2" xfId="1" quotePrefix="1" applyFont="1" applyBorder="1" applyAlignment="1">
      <alignment vertical="center" shrinkToFit="1"/>
    </xf>
    <xf numFmtId="41" fontId="7" fillId="0" borderId="2" xfId="1" applyFont="1" applyFill="1" applyBorder="1" applyAlignment="1">
      <alignment horizontal="right" vertical="center" shrinkToFit="1"/>
    </xf>
    <xf numFmtId="41" fontId="7" fillId="0" borderId="2" xfId="1" applyFont="1" applyBorder="1" applyAlignment="1" applyProtection="1">
      <alignment horizontal="right" vertical="center" shrinkToFit="1"/>
    </xf>
    <xf numFmtId="41" fontId="7" fillId="0" borderId="2" xfId="1" applyFont="1" applyBorder="1" applyAlignment="1">
      <alignment horizontal="right" vertical="center" shrinkToFit="1"/>
    </xf>
    <xf numFmtId="0" fontId="8" fillId="0" borderId="2" xfId="1" applyNumberFormat="1" applyFont="1" applyFill="1" applyBorder="1" applyAlignment="1" applyProtection="1">
      <alignment horizontal="center" vertical="center" shrinkToFit="1"/>
    </xf>
    <xf numFmtId="0" fontId="8" fillId="2" borderId="26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14" fillId="0" borderId="0" xfId="0" applyNumberFormat="1" applyFont="1" applyFill="1" applyBorder="1" applyAlignment="1" applyProtection="1">
      <alignment horizontal="centerContinuous" vertical="center"/>
    </xf>
    <xf numFmtId="0" fontId="15" fillId="0" borderId="1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vertical="center" wrapText="1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1" xfId="0" applyNumberFormat="1" applyFont="1" applyFill="1" applyBorder="1" applyAlignment="1" applyProtection="1">
      <alignment horizontal="right" vertical="center"/>
    </xf>
    <xf numFmtId="0" fontId="21" fillId="2" borderId="11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3" fontId="22" fillId="0" borderId="7" xfId="0" applyNumberFormat="1" applyFont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  <xf numFmtId="3" fontId="22" fillId="0" borderId="18" xfId="0" applyNumberFormat="1" applyFont="1" applyBorder="1" applyAlignment="1">
      <alignment horizontal="center" vertical="center" shrinkToFit="1"/>
    </xf>
    <xf numFmtId="14" fontId="22" fillId="0" borderId="7" xfId="0" applyNumberFormat="1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21" fillId="2" borderId="12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shrinkToFit="1"/>
    </xf>
    <xf numFmtId="0" fontId="21" fillId="2" borderId="12" xfId="0" applyFont="1" applyFill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0" fillId="0" borderId="0" xfId="0" applyNumberFormat="1" applyFont="1" applyFill="1" applyBorder="1" applyAlignment="1" applyProtection="1">
      <alignment vertical="center"/>
    </xf>
    <xf numFmtId="0" fontId="23" fillId="0" borderId="0" xfId="0" applyFont="1" applyAlignment="1">
      <alignment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vertical="center"/>
    </xf>
    <xf numFmtId="176" fontId="8" fillId="0" borderId="3" xfId="1" applyNumberFormat="1" applyFont="1" applyBorder="1" applyAlignment="1">
      <alignment horizontal="center" vertical="center"/>
    </xf>
    <xf numFmtId="178" fontId="8" fillId="2" borderId="2" xfId="0" applyNumberFormat="1" applyFont="1" applyFill="1" applyBorder="1" applyAlignment="1" applyProtection="1">
      <alignment horizontal="center" vertical="center"/>
    </xf>
    <xf numFmtId="178" fontId="8" fillId="0" borderId="2" xfId="0" quotePrefix="1" applyNumberFormat="1" applyFont="1" applyFill="1" applyBorder="1" applyAlignment="1" applyProtection="1">
      <alignment horizontal="center" vertical="center"/>
    </xf>
    <xf numFmtId="178" fontId="8" fillId="0" borderId="2" xfId="0" quotePrefix="1" applyNumberFormat="1" applyFont="1" applyFill="1" applyBorder="1" applyAlignment="1" applyProtection="1">
      <alignment horizontal="center" vertical="center" wrapText="1"/>
    </xf>
    <xf numFmtId="178" fontId="8" fillId="0" borderId="2" xfId="0" applyNumberFormat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NumberFormat="1" applyFont="1" applyFill="1" applyBorder="1" applyAlignment="1" applyProtection="1">
      <alignment horizontal="left" vertical="center" shrinkToFit="1"/>
    </xf>
    <xf numFmtId="41" fontId="8" fillId="4" borderId="2" xfId="1" applyFont="1" applyFill="1" applyBorder="1" applyAlignment="1">
      <alignment horizontal="right" vertical="center" wrapText="1"/>
    </xf>
    <xf numFmtId="41" fontId="8" fillId="0" borderId="2" xfId="1" applyFont="1" applyBorder="1" applyAlignment="1">
      <alignment horizontal="right" vertical="center"/>
    </xf>
    <xf numFmtId="41" fontId="8" fillId="0" borderId="2" xfId="1" applyFont="1" applyFill="1" applyBorder="1" applyAlignment="1">
      <alignment horizontal="right" vertical="center" wrapText="1"/>
    </xf>
    <xf numFmtId="0" fontId="7" fillId="4" borderId="2" xfId="0" applyNumberFormat="1" applyFont="1" applyFill="1" applyBorder="1" applyAlignment="1">
      <alignment horizontal="center" vertical="center" shrinkToFit="1"/>
    </xf>
    <xf numFmtId="38" fontId="7" fillId="4" borderId="2" xfId="2" applyNumberFormat="1" applyFont="1" applyFill="1" applyBorder="1" applyAlignment="1">
      <alignment horizontal="right" vertical="center" shrinkToFit="1"/>
    </xf>
    <xf numFmtId="176" fontId="7" fillId="4" borderId="2" xfId="1" applyNumberFormat="1" applyFont="1" applyFill="1" applyBorder="1" applyAlignment="1">
      <alignment horizontal="right" vertical="center" shrinkToFit="1"/>
    </xf>
    <xf numFmtId="0" fontId="7" fillId="0" borderId="0" xfId="0" applyFont="1" applyFill="1"/>
    <xf numFmtId="177" fontId="7" fillId="0" borderId="28" xfId="0" applyNumberFormat="1" applyFont="1" applyFill="1" applyBorder="1" applyAlignment="1">
      <alignment horizontal="center" vertical="center" shrinkToFit="1"/>
    </xf>
    <xf numFmtId="177" fontId="7" fillId="0" borderId="2" xfId="0" quotePrefix="1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25" fillId="4" borderId="2" xfId="0" applyFont="1" applyFill="1" applyBorder="1" applyAlignment="1">
      <alignment horizontal="center" vertical="center" shrinkToFit="1"/>
    </xf>
    <xf numFmtId="49" fontId="8" fillId="0" borderId="0" xfId="0" applyNumberFormat="1" applyFont="1" applyAlignment="1">
      <alignment vertical="center"/>
    </xf>
    <xf numFmtId="0" fontId="7" fillId="4" borderId="27" xfId="0" quotePrefix="1" applyNumberFormat="1" applyFont="1" applyFill="1" applyBorder="1" applyAlignment="1">
      <alignment horizontal="center" vertical="center" shrinkToFit="1"/>
    </xf>
    <xf numFmtId="14" fontId="22" fillId="0" borderId="18" xfId="0" applyNumberFormat="1" applyFont="1" applyBorder="1" applyAlignment="1">
      <alignment horizontal="center" vertical="center" shrinkToFit="1"/>
    </xf>
    <xf numFmtId="10" fontId="22" fillId="0" borderId="7" xfId="0" applyNumberFormat="1" applyFont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wrapText="1"/>
    </xf>
    <xf numFmtId="0" fontId="8" fillId="0" borderId="2" xfId="1" quotePrefix="1" applyNumberFormat="1" applyFont="1" applyFill="1" applyBorder="1" applyAlignment="1" applyProtection="1">
      <alignment horizontal="center" vertical="center" shrinkToFi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7" fillId="4" borderId="2" xfId="0" quotePrefix="1" applyNumberFormat="1" applyFont="1" applyFill="1" applyBorder="1" applyAlignment="1">
      <alignment horizontal="center" vertical="center" shrinkToFit="1"/>
    </xf>
    <xf numFmtId="41" fontId="8" fillId="0" borderId="2" xfId="1" quotePrefix="1" applyFont="1" applyFill="1" applyBorder="1" applyAlignment="1" applyProtection="1">
      <alignment horizontal="right" vertical="center" shrinkToFit="1"/>
    </xf>
    <xf numFmtId="41" fontId="8" fillId="0" borderId="2" xfId="1" applyFont="1" applyFill="1" applyBorder="1" applyAlignment="1" applyProtection="1">
      <alignment horizontal="right" vertical="center" shrinkToFit="1"/>
    </xf>
    <xf numFmtId="0" fontId="26" fillId="4" borderId="2" xfId="0" applyFont="1" applyFill="1" applyBorder="1" applyAlignment="1">
      <alignment horizontal="center" vertical="center" shrinkToFit="1"/>
    </xf>
    <xf numFmtId="0" fontId="7" fillId="0" borderId="2" xfId="0" quotePrefix="1" applyFont="1" applyFill="1" applyBorder="1" applyAlignment="1">
      <alignment horizontal="center" vertical="center" shrinkToFit="1"/>
    </xf>
    <xf numFmtId="176" fontId="7" fillId="0" borderId="2" xfId="1" applyNumberFormat="1" applyFont="1" applyFill="1" applyBorder="1" applyAlignment="1">
      <alignment horizontal="right" vertical="center" shrinkToFi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180" fontId="8" fillId="0" borderId="2" xfId="5763" applyNumberFormat="1" applyFont="1" applyFill="1" applyBorder="1" applyAlignment="1" applyProtection="1">
      <alignment horizontal="center" vertical="center" shrinkToFit="1"/>
    </xf>
    <xf numFmtId="0" fontId="8" fillId="0" borderId="2" xfId="1" quotePrefix="1" applyNumberFormat="1" applyFont="1" applyFill="1" applyBorder="1" applyAlignment="1" applyProtection="1">
      <alignment horizontal="left" vertical="center" shrinkToFi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17" fillId="2" borderId="31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justify" vertical="center" wrapText="1"/>
    </xf>
    <xf numFmtId="0" fontId="18" fillId="0" borderId="8" xfId="0" applyFont="1" applyBorder="1" applyAlignment="1">
      <alignment horizontal="justify" vertical="center" wrapText="1"/>
    </xf>
    <xf numFmtId="0" fontId="18" fillId="0" borderId="12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14" fontId="18" fillId="0" borderId="7" xfId="0" applyNumberFormat="1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center" vertical="center" shrinkToFit="1"/>
    </xf>
    <xf numFmtId="3" fontId="18" fillId="0" borderId="22" xfId="0" applyNumberFormat="1" applyFont="1" applyBorder="1" applyAlignment="1">
      <alignment horizontal="center" vertical="center" shrinkToFit="1"/>
    </xf>
    <xf numFmtId="181" fontId="18" fillId="0" borderId="8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left" vertical="center"/>
    </xf>
    <xf numFmtId="49" fontId="7" fillId="2" borderId="24" xfId="0" applyNumberFormat="1" applyFont="1" applyFill="1" applyBorder="1" applyAlignment="1" applyProtection="1">
      <alignment horizontal="center" vertical="center"/>
    </xf>
    <xf numFmtId="49" fontId="7" fillId="2" borderId="25" xfId="0" applyNumberFormat="1" applyFont="1" applyFill="1" applyBorder="1" applyAlignment="1" applyProtection="1">
      <alignment horizontal="center" vertical="center"/>
    </xf>
    <xf numFmtId="49" fontId="7" fillId="2" borderId="26" xfId="0" applyNumberFormat="1" applyFont="1" applyFill="1" applyBorder="1" applyAlignment="1" applyProtection="1">
      <alignment horizontal="center" vertical="center"/>
    </xf>
    <xf numFmtId="49" fontId="7" fillId="2" borderId="27" xfId="0" applyNumberFormat="1" applyFont="1" applyFill="1" applyBorder="1" applyAlignment="1" applyProtection="1">
      <alignment horizontal="center" vertical="center"/>
    </xf>
    <xf numFmtId="0" fontId="7" fillId="2" borderId="26" xfId="0" applyNumberFormat="1" applyFont="1" applyFill="1" applyBorder="1" applyAlignment="1" applyProtection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Alignment="1">
      <alignment vertical="center"/>
    </xf>
    <xf numFmtId="0" fontId="18" fillId="0" borderId="21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</cellXfs>
  <cellStyles count="5764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&#52280;&#44256;)&#9733;&#44228;&#50557;&#45824;&#51109;(100&#47564;&#50896;&#51060;&#49345;)%20&#51221;&#47532;-7&#509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체(2015.03기준)"/>
      <sheetName val="2020년"/>
      <sheetName val="계약현황"/>
      <sheetName val="수의계약현황"/>
    </sheetNames>
    <sheetDataSet>
      <sheetData sheetId="0" refreshError="1"/>
      <sheetData sheetId="1" refreshError="1"/>
      <sheetData sheetId="2"/>
      <sheetData sheetId="3">
        <row r="56">
          <cell r="D56" t="str">
            <v xml:space="preserve">코로나19 대응사업 [청년의 봄을 사드립니다] 사후 홍보영상 제작 </v>
          </cell>
          <cell r="E56">
            <v>43987</v>
          </cell>
          <cell r="F56" t="str">
            <v>티오피이엔티</v>
          </cell>
          <cell r="G56" t="str">
            <v>지방계약법 시행령 제25조 1항</v>
          </cell>
          <cell r="H56" t="str">
            <v>성남시청년지원센터</v>
          </cell>
          <cell r="I56" t="str">
            <v>2020-06-08~2020-06-30</v>
          </cell>
          <cell r="J56" t="str">
            <v>강인성</v>
          </cell>
          <cell r="K56">
            <v>1100000</v>
          </cell>
          <cell r="L56">
            <v>1000000</v>
          </cell>
          <cell r="M56">
            <v>0.90909090909090906</v>
          </cell>
          <cell r="N56" t="str">
            <v>경기도 용인시 기흥구 흥덕4로30번길 18, 4층 402호(영덕동)</v>
          </cell>
        </row>
        <row r="57">
          <cell r="D57" t="str">
            <v>제5대 성남시청소년행복의회 청소년 의원 선거 홍보물 제작</v>
          </cell>
          <cell r="E57">
            <v>43987</v>
          </cell>
          <cell r="F57" t="str">
            <v>네모디자인</v>
          </cell>
          <cell r="G57" t="str">
            <v>지방계약법 시행령 제25조 1항</v>
          </cell>
          <cell r="H57" t="str">
            <v>성남시청소년재단</v>
          </cell>
          <cell r="I57" t="str">
            <v>2020-06-05~2020-06-18</v>
          </cell>
          <cell r="J57" t="str">
            <v>남현진</v>
          </cell>
          <cell r="K57">
            <v>1600000</v>
          </cell>
          <cell r="L57">
            <v>1485000</v>
          </cell>
          <cell r="M57">
            <v>0.92812499999999998</v>
          </cell>
          <cell r="N57" t="str">
            <v>경기도 성남시 분당구 매화로56번길 12, 1층(야탑동)</v>
          </cell>
        </row>
        <row r="58">
          <cell r="D58" t="str">
            <v>청년 일경험 인턴십『그후…안부묻기』사후 홍보영상 제작</v>
          </cell>
          <cell r="E58">
            <v>43993</v>
          </cell>
          <cell r="F58" t="str">
            <v>티오피이엔티</v>
          </cell>
          <cell r="G58" t="str">
            <v>지방계약법 시행령 제25조 1항</v>
          </cell>
          <cell r="H58" t="str">
            <v>성남시청년지원센터</v>
          </cell>
          <cell r="I58" t="str">
            <v>2020-06-11~2020-06-19</v>
          </cell>
          <cell r="J58" t="str">
            <v>강인성</v>
          </cell>
          <cell r="K58">
            <v>850000</v>
          </cell>
          <cell r="L58">
            <v>800000</v>
          </cell>
          <cell r="M58">
            <v>0.94117647058823528</v>
          </cell>
          <cell r="N58" t="str">
            <v>경기도 용인시 기흥구 흥덕4로30번길 18, 4층 402호(영덕동)</v>
          </cell>
        </row>
        <row r="59">
          <cell r="D59" t="str">
            <v>상근직 직종통합 시험 위탁 용역계약</v>
          </cell>
          <cell r="E59">
            <v>43998</v>
          </cell>
          <cell r="F59" t="str">
            <v>㈜한국인적자원관리원</v>
          </cell>
          <cell r="G59" t="str">
            <v>지방계약법 시행령 제25조 1항</v>
          </cell>
          <cell r="H59" t="str">
            <v>성남시청소년재단</v>
          </cell>
          <cell r="I59" t="str">
            <v>2020-06-19~2020-06-26</v>
          </cell>
          <cell r="J59" t="str">
            <v>이광래</v>
          </cell>
          <cell r="K59">
            <v>1050000</v>
          </cell>
          <cell r="L59">
            <v>970000</v>
          </cell>
          <cell r="M59">
            <v>0.92380952380952386</v>
          </cell>
          <cell r="N59" t="str">
            <v>서울특별시 용산구 한강대로46길 19, 4층(한강로2가)</v>
          </cell>
        </row>
        <row r="60">
          <cell r="D60" t="str">
            <v>제30회 개방형임기직, 일반직 및 제3회 공무직 채용 위탁 용역</v>
          </cell>
          <cell r="E60">
            <v>44001</v>
          </cell>
          <cell r="F60" t="str">
            <v>㈜한국인적자원관리원</v>
          </cell>
          <cell r="G60" t="str">
            <v>지방계약법 시행령 제25조 1항</v>
          </cell>
          <cell r="H60" t="str">
            <v>성남시청소년재단</v>
          </cell>
          <cell r="I60" t="str">
            <v>2020-06-22~채용전형 종료 시</v>
          </cell>
          <cell r="J60" t="str">
            <v>이광래</v>
          </cell>
          <cell r="K60">
            <v>22000000</v>
          </cell>
          <cell r="L60">
            <v>20900000</v>
          </cell>
          <cell r="M60">
            <v>0.95</v>
          </cell>
          <cell r="N60" t="str">
            <v>서울특별시 용산구 한강대로46길 19, 4층(한강로2가)</v>
          </cell>
        </row>
        <row r="61">
          <cell r="D61" t="str">
            <v>개인성과평가 운영 위탁용역</v>
          </cell>
          <cell r="E61">
            <v>44008</v>
          </cell>
          <cell r="F61" t="str">
            <v>㈜펄슨텔</v>
          </cell>
          <cell r="G61" t="str">
            <v>지방계약법 시행령 제25조 1항</v>
          </cell>
          <cell r="H61" t="str">
            <v>성남시청소년재단</v>
          </cell>
          <cell r="I61" t="str">
            <v>2020-06-26~2020-07-31</v>
          </cell>
          <cell r="J61" t="str">
            <v>이우종</v>
          </cell>
          <cell r="K61">
            <v>13700000</v>
          </cell>
          <cell r="L61">
            <v>12741000</v>
          </cell>
          <cell r="M61">
            <v>0.93</v>
          </cell>
          <cell r="N61" t="str">
            <v>서울시 강남구 봉은대로 625(삼성동)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tabSelected="1" zoomScaleNormal="100" workbookViewId="0">
      <selection activeCell="A4" sqref="A4"/>
    </sheetView>
  </sheetViews>
  <sheetFormatPr defaultRowHeight="24" customHeight="1" x14ac:dyDescent="0.25"/>
  <cols>
    <col min="1" max="1" width="8.6640625" style="63" customWidth="1"/>
    <col min="2" max="2" width="8.77734375" style="63" customWidth="1"/>
    <col min="3" max="3" width="29.21875" style="101" customWidth="1"/>
    <col min="4" max="4" width="10.88671875" style="63" customWidth="1"/>
    <col min="5" max="7" width="12.44140625" style="63" customWidth="1"/>
    <col min="8" max="8" width="12.44140625" style="64" customWidth="1"/>
    <col min="9" max="9" width="12.44140625" style="63" customWidth="1"/>
    <col min="10" max="10" width="8.88671875" style="40"/>
    <col min="11" max="11" width="11.6640625" style="41" customWidth="1"/>
    <col min="12" max="12" width="6.6640625" style="40" customWidth="1"/>
    <col min="13" max="16384" width="8.88671875" style="55"/>
  </cols>
  <sheetData>
    <row r="1" spans="1:12" ht="36" customHeight="1" x14ac:dyDescent="0.25">
      <c r="A1" s="90" t="s">
        <v>58</v>
      </c>
      <c r="B1" s="90"/>
      <c r="C1" s="107"/>
      <c r="D1" s="90"/>
      <c r="E1" s="90"/>
      <c r="F1" s="90"/>
      <c r="G1" s="90"/>
      <c r="H1" s="90"/>
      <c r="I1" s="90"/>
      <c r="J1" s="90"/>
      <c r="K1" s="90"/>
      <c r="L1" s="90"/>
    </row>
    <row r="2" spans="1:12" ht="24" customHeight="1" x14ac:dyDescent="0.25">
      <c r="A2" s="122" t="s">
        <v>201</v>
      </c>
      <c r="B2" s="123"/>
      <c r="C2" s="97"/>
      <c r="D2" s="56"/>
      <c r="E2" s="56"/>
      <c r="F2" s="56"/>
      <c r="G2" s="56"/>
      <c r="H2" s="56"/>
      <c r="I2" s="56"/>
      <c r="J2" s="56"/>
      <c r="K2" s="56"/>
      <c r="L2" s="71" t="s">
        <v>92</v>
      </c>
    </row>
    <row r="3" spans="1:12" ht="34.5" customHeight="1" x14ac:dyDescent="0.25">
      <c r="A3" s="44" t="s">
        <v>59</v>
      </c>
      <c r="B3" s="44" t="s">
        <v>43</v>
      </c>
      <c r="C3" s="105" t="s">
        <v>60</v>
      </c>
      <c r="D3" s="44" t="s">
        <v>61</v>
      </c>
      <c r="E3" s="44" t="s">
        <v>62</v>
      </c>
      <c r="F3" s="44" t="s">
        <v>63</v>
      </c>
      <c r="G3" s="44" t="s">
        <v>64</v>
      </c>
      <c r="H3" s="44" t="s">
        <v>232</v>
      </c>
      <c r="I3" s="45" t="s">
        <v>44</v>
      </c>
      <c r="J3" s="45" t="s">
        <v>65</v>
      </c>
      <c r="K3" s="45" t="s">
        <v>66</v>
      </c>
      <c r="L3" s="115" t="s">
        <v>1</v>
      </c>
    </row>
    <row r="4" spans="1:12" s="48" customFormat="1" ht="24" customHeight="1" x14ac:dyDescent="0.25">
      <c r="A4" s="43">
        <v>2020</v>
      </c>
      <c r="B4" s="43" t="s">
        <v>217</v>
      </c>
      <c r="C4" s="103" t="s">
        <v>228</v>
      </c>
      <c r="D4" s="43" t="s">
        <v>220</v>
      </c>
      <c r="E4" s="16" t="s">
        <v>221</v>
      </c>
      <c r="F4" s="46">
        <v>2</v>
      </c>
      <c r="G4" s="43" t="s">
        <v>210</v>
      </c>
      <c r="H4" s="47">
        <v>80000</v>
      </c>
      <c r="I4" s="43" t="s">
        <v>238</v>
      </c>
      <c r="J4" s="43" t="s">
        <v>208</v>
      </c>
      <c r="K4" s="43" t="s">
        <v>209</v>
      </c>
      <c r="L4" s="43"/>
    </row>
    <row r="5" spans="1:12" s="48" customFormat="1" ht="24" customHeight="1" x14ac:dyDescent="0.25">
      <c r="A5" s="43">
        <v>2020</v>
      </c>
      <c r="B5" s="43" t="s">
        <v>217</v>
      </c>
      <c r="C5" s="103" t="s">
        <v>229</v>
      </c>
      <c r="D5" s="43" t="s">
        <v>220</v>
      </c>
      <c r="E5" s="16" t="s">
        <v>211</v>
      </c>
      <c r="F5" s="46">
        <v>4</v>
      </c>
      <c r="G5" s="43" t="s">
        <v>210</v>
      </c>
      <c r="H5" s="47">
        <v>200000</v>
      </c>
      <c r="I5" s="43" t="s">
        <v>238</v>
      </c>
      <c r="J5" s="43" t="s">
        <v>208</v>
      </c>
      <c r="K5" s="43" t="s">
        <v>209</v>
      </c>
      <c r="L5" s="43"/>
    </row>
    <row r="6" spans="1:12" s="48" customFormat="1" ht="24" customHeight="1" x14ac:dyDescent="0.25">
      <c r="A6" s="43">
        <v>2020</v>
      </c>
      <c r="B6" s="43" t="s">
        <v>217</v>
      </c>
      <c r="C6" s="103" t="s">
        <v>230</v>
      </c>
      <c r="D6" s="46" t="s">
        <v>222</v>
      </c>
      <c r="E6" s="16" t="s">
        <v>204</v>
      </c>
      <c r="F6" s="46">
        <v>9</v>
      </c>
      <c r="G6" s="43" t="s">
        <v>205</v>
      </c>
      <c r="H6" s="47">
        <v>1400000</v>
      </c>
      <c r="I6" s="43" t="s">
        <v>238</v>
      </c>
      <c r="J6" s="43" t="s">
        <v>206</v>
      </c>
      <c r="K6" s="43" t="s">
        <v>207</v>
      </c>
      <c r="L6" s="43"/>
    </row>
    <row r="7" spans="1:12" s="48" customFormat="1" ht="24" customHeight="1" x14ac:dyDescent="0.25">
      <c r="A7" s="43">
        <v>2020</v>
      </c>
      <c r="B7" s="43" t="s">
        <v>217</v>
      </c>
      <c r="C7" s="103" t="s">
        <v>231</v>
      </c>
      <c r="D7" s="46" t="s">
        <v>239</v>
      </c>
      <c r="E7" s="16" t="s">
        <v>223</v>
      </c>
      <c r="F7" s="46">
        <v>1</v>
      </c>
      <c r="G7" s="43" t="s">
        <v>205</v>
      </c>
      <c r="H7" s="47">
        <v>1200000</v>
      </c>
      <c r="I7" s="43" t="s">
        <v>199</v>
      </c>
      <c r="J7" s="43" t="s">
        <v>224</v>
      </c>
      <c r="K7" s="43" t="s">
        <v>225</v>
      </c>
      <c r="L7" s="43"/>
    </row>
    <row r="8" spans="1:12" s="48" customFormat="1" ht="24" customHeight="1" x14ac:dyDescent="0.25">
      <c r="A8" s="43"/>
      <c r="B8" s="43"/>
      <c r="C8" s="175" t="s">
        <v>134</v>
      </c>
      <c r="D8" s="46"/>
      <c r="E8" s="16"/>
      <c r="F8" s="46"/>
      <c r="G8" s="43"/>
      <c r="H8" s="47"/>
      <c r="I8" s="43"/>
      <c r="J8" s="43"/>
      <c r="K8" s="43"/>
      <c r="L8" s="43"/>
    </row>
    <row r="9" spans="1:12" s="48" customFormat="1" ht="24" customHeight="1" x14ac:dyDescent="0.25">
      <c r="A9" s="43"/>
      <c r="B9" s="43"/>
      <c r="C9" s="98"/>
      <c r="D9" s="46"/>
      <c r="E9" s="16"/>
      <c r="F9" s="46"/>
      <c r="G9" s="43"/>
      <c r="H9" s="47"/>
      <c r="I9" s="43"/>
      <c r="J9" s="43"/>
      <c r="K9" s="43"/>
      <c r="L9" s="43"/>
    </row>
    <row r="10" spans="1:12" s="48" customFormat="1" ht="24" customHeight="1" x14ac:dyDescent="0.25">
      <c r="A10" s="43"/>
      <c r="B10" s="168"/>
      <c r="C10" s="98"/>
      <c r="D10" s="43"/>
      <c r="E10" s="16"/>
      <c r="F10" s="46"/>
      <c r="G10" s="43"/>
      <c r="H10" s="47"/>
      <c r="I10" s="43"/>
      <c r="J10" s="43"/>
      <c r="K10" s="43"/>
      <c r="L10" s="43"/>
    </row>
    <row r="11" spans="1:12" s="48" customFormat="1" ht="24" customHeight="1" x14ac:dyDescent="0.25">
      <c r="A11" s="43"/>
      <c r="B11" s="168"/>
      <c r="C11" s="165"/>
      <c r="D11" s="43"/>
      <c r="E11" s="16"/>
      <c r="F11" s="46"/>
      <c r="G11" s="43"/>
      <c r="H11" s="49"/>
      <c r="I11" s="43"/>
      <c r="J11" s="43"/>
      <c r="K11" s="43"/>
      <c r="L11" s="43"/>
    </row>
    <row r="12" spans="1:12" s="48" customFormat="1" ht="24" customHeight="1" x14ac:dyDescent="0.25">
      <c r="A12" s="43"/>
      <c r="B12" s="168"/>
      <c r="C12" s="99"/>
      <c r="D12" s="43"/>
      <c r="E12" s="16"/>
      <c r="F12" s="46"/>
      <c r="G12" s="43"/>
      <c r="H12" s="49"/>
      <c r="I12" s="43"/>
      <c r="J12" s="43"/>
      <c r="K12" s="43"/>
      <c r="L12" s="43"/>
    </row>
    <row r="13" spans="1:12" s="48" customFormat="1" ht="24" customHeight="1" x14ac:dyDescent="0.25">
      <c r="A13" s="43"/>
      <c r="B13" s="168"/>
      <c r="C13" s="100"/>
      <c r="D13" s="50"/>
      <c r="E13" s="51"/>
      <c r="F13" s="50"/>
      <c r="G13" s="43"/>
      <c r="H13" s="57"/>
      <c r="I13" s="43"/>
      <c r="J13" s="43"/>
      <c r="K13" s="43"/>
      <c r="L13" s="43"/>
    </row>
    <row r="14" spans="1:12" ht="24" customHeight="1" x14ac:dyDescent="0.25">
      <c r="A14" s="52"/>
      <c r="B14" s="169"/>
      <c r="C14" s="100"/>
      <c r="D14" s="58"/>
      <c r="E14" s="52"/>
      <c r="F14" s="52"/>
      <c r="G14" s="52"/>
      <c r="H14" s="59"/>
      <c r="I14" s="52"/>
      <c r="J14" s="52"/>
      <c r="K14" s="52"/>
      <c r="L14" s="52"/>
    </row>
    <row r="15" spans="1:12" ht="24" customHeight="1" x14ac:dyDescent="0.25">
      <c r="A15" s="13"/>
      <c r="B15" s="13"/>
      <c r="C15" s="99"/>
      <c r="D15" s="13"/>
      <c r="E15" s="13"/>
      <c r="F15" s="13"/>
      <c r="G15" s="13"/>
      <c r="H15" s="60"/>
      <c r="I15" s="13"/>
      <c r="J15" s="13"/>
      <c r="K15" s="13"/>
      <c r="L15" s="13"/>
    </row>
    <row r="16" spans="1:12" ht="24" customHeight="1" x14ac:dyDescent="0.25">
      <c r="A16" s="61"/>
      <c r="B16" s="61"/>
      <c r="C16" s="100"/>
      <c r="D16" s="50"/>
      <c r="E16" s="51"/>
      <c r="F16" s="50"/>
      <c r="G16" s="61"/>
      <c r="H16" s="62"/>
      <c r="I16" s="61"/>
      <c r="J16" s="53"/>
      <c r="K16" s="54"/>
      <c r="L16" s="54"/>
    </row>
    <row r="17" spans="1:12" ht="24" customHeight="1" x14ac:dyDescent="0.25">
      <c r="A17" s="61"/>
      <c r="B17" s="61"/>
      <c r="C17" s="100"/>
      <c r="D17" s="61"/>
      <c r="E17" s="61"/>
      <c r="F17" s="61"/>
      <c r="G17" s="61"/>
      <c r="H17" s="62"/>
      <c r="I17" s="61"/>
      <c r="J17" s="53"/>
      <c r="K17" s="54"/>
      <c r="L17" s="54"/>
    </row>
    <row r="18" spans="1:12" ht="24" customHeight="1" x14ac:dyDescent="0.25">
      <c r="A18" s="61"/>
      <c r="B18" s="61"/>
      <c r="C18" s="100"/>
      <c r="D18" s="61"/>
      <c r="E18" s="61"/>
      <c r="F18" s="61"/>
      <c r="G18" s="61"/>
      <c r="H18" s="62"/>
      <c r="I18" s="61"/>
      <c r="J18" s="53"/>
      <c r="K18" s="54"/>
      <c r="L18" s="54"/>
    </row>
  </sheetData>
  <phoneticPr fontId="2" type="noConversion"/>
  <dataValidations disablePrompts="1" count="1">
    <dataValidation type="textLength" operator="lessThanOrEqual" allowBlank="1" showInputMessage="1" showErrorMessage="1" sqref="F15 F17:F18">
      <formula1>5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2" orientation="landscape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5" sqref="A5"/>
    </sheetView>
  </sheetViews>
  <sheetFormatPr defaultRowHeight="24" customHeight="1" x14ac:dyDescent="0.25"/>
  <cols>
    <col min="1" max="1" width="9.6640625" style="67" customWidth="1"/>
    <col min="2" max="2" width="42.21875" style="67" customWidth="1"/>
    <col min="3" max="3" width="11.109375" style="67" customWidth="1"/>
    <col min="4" max="4" width="14" style="67" customWidth="1"/>
    <col min="5" max="5" width="9.44140625" style="67" customWidth="1"/>
    <col min="6" max="6" width="14" style="67" customWidth="1"/>
    <col min="7" max="7" width="9.5546875" style="67" customWidth="1"/>
    <col min="8" max="8" width="14" style="67" customWidth="1"/>
    <col min="9" max="9" width="27.21875" style="67" customWidth="1"/>
    <col min="10" max="16384" width="8.88671875" style="63"/>
  </cols>
  <sheetData>
    <row r="1" spans="1:9" s="85" customFormat="1" ht="36" customHeight="1" x14ac:dyDescent="0.55000000000000004">
      <c r="A1" s="217" t="s">
        <v>79</v>
      </c>
      <c r="B1" s="217"/>
      <c r="C1" s="217"/>
      <c r="D1" s="217"/>
      <c r="E1" s="217"/>
      <c r="F1" s="217"/>
      <c r="G1" s="217"/>
      <c r="H1" s="217"/>
      <c r="I1" s="217"/>
    </row>
    <row r="2" spans="1:9" ht="24" customHeight="1" x14ac:dyDescent="0.25">
      <c r="A2" s="218" t="s">
        <v>200</v>
      </c>
      <c r="B2" s="218"/>
      <c r="C2" s="70"/>
      <c r="D2" s="70"/>
      <c r="E2" s="70"/>
      <c r="F2" s="70"/>
      <c r="G2" s="70"/>
      <c r="H2" s="70"/>
      <c r="I2" s="71" t="s">
        <v>91</v>
      </c>
    </row>
    <row r="3" spans="1:9" ht="24" customHeight="1" x14ac:dyDescent="0.25">
      <c r="A3" s="223" t="s">
        <v>3</v>
      </c>
      <c r="B3" s="221" t="s">
        <v>4</v>
      </c>
      <c r="C3" s="221" t="s">
        <v>67</v>
      </c>
      <c r="D3" s="221" t="s">
        <v>81</v>
      </c>
      <c r="E3" s="219" t="s">
        <v>82</v>
      </c>
      <c r="F3" s="220"/>
      <c r="G3" s="219" t="s">
        <v>83</v>
      </c>
      <c r="H3" s="220"/>
      <c r="I3" s="221" t="s">
        <v>80</v>
      </c>
    </row>
    <row r="4" spans="1:9" ht="24" customHeight="1" x14ac:dyDescent="0.25">
      <c r="A4" s="224"/>
      <c r="B4" s="222"/>
      <c r="C4" s="222"/>
      <c r="D4" s="222"/>
      <c r="E4" s="145" t="s">
        <v>87</v>
      </c>
      <c r="F4" s="145" t="s">
        <v>88</v>
      </c>
      <c r="G4" s="145" t="s">
        <v>87</v>
      </c>
      <c r="H4" s="145" t="s">
        <v>88</v>
      </c>
      <c r="I4" s="222"/>
    </row>
    <row r="5" spans="1:9" ht="24" customHeight="1" x14ac:dyDescent="0.25">
      <c r="A5" s="21"/>
      <c r="B5" s="146" t="s">
        <v>100</v>
      </c>
      <c r="C5" s="146"/>
      <c r="D5" s="147"/>
      <c r="E5" s="146"/>
      <c r="F5" s="147"/>
      <c r="G5" s="146"/>
      <c r="H5" s="147"/>
      <c r="I5" s="10"/>
    </row>
    <row r="6" spans="1:9" ht="24" customHeight="1" x14ac:dyDescent="0.25">
      <c r="A6" s="21"/>
      <c r="B6" s="11"/>
      <c r="C6" s="146"/>
      <c r="D6" s="146"/>
      <c r="E6" s="146"/>
      <c r="F6" s="148"/>
      <c r="G6" s="148"/>
      <c r="H6" s="148"/>
      <c r="I6" s="149"/>
    </row>
    <row r="7" spans="1:9" ht="24" customHeight="1" x14ac:dyDescent="0.25">
      <c r="A7" s="21"/>
      <c r="B7" s="11"/>
      <c r="C7" s="148"/>
      <c r="D7" s="148"/>
      <c r="E7" s="148"/>
      <c r="F7" s="148"/>
      <c r="G7" s="148"/>
      <c r="H7" s="148"/>
      <c r="I7" s="149"/>
    </row>
    <row r="8" spans="1:9" ht="24" customHeight="1" x14ac:dyDescent="0.25">
      <c r="A8" s="21"/>
      <c r="B8" s="11"/>
      <c r="C8" s="148"/>
      <c r="D8" s="148"/>
      <c r="E8" s="148"/>
      <c r="F8" s="148"/>
      <c r="G8" s="148"/>
      <c r="H8" s="148"/>
      <c r="I8" s="149"/>
    </row>
    <row r="9" spans="1:9" ht="24" customHeight="1" x14ac:dyDescent="0.25">
      <c r="A9" s="21"/>
      <c r="B9" s="11"/>
      <c r="C9" s="148"/>
      <c r="D9" s="148"/>
      <c r="E9" s="148"/>
      <c r="F9" s="148"/>
      <c r="G9" s="148"/>
      <c r="H9" s="148"/>
      <c r="I9" s="149"/>
    </row>
    <row r="10" spans="1:9" ht="24" customHeight="1" x14ac:dyDescent="0.25">
      <c r="A10" s="21"/>
      <c r="B10" s="11"/>
      <c r="C10" s="148"/>
      <c r="D10" s="148"/>
      <c r="E10" s="148"/>
      <c r="F10" s="148"/>
      <c r="G10" s="148"/>
      <c r="H10" s="148"/>
      <c r="I10" s="149"/>
    </row>
    <row r="11" spans="1:9" ht="24" customHeight="1" x14ac:dyDescent="0.25">
      <c r="A11" s="21"/>
      <c r="B11" s="11"/>
      <c r="C11" s="148"/>
      <c r="D11" s="148"/>
      <c r="E11" s="148"/>
      <c r="F11" s="148"/>
      <c r="G11" s="148"/>
      <c r="H11" s="148"/>
      <c r="I11" s="149"/>
    </row>
    <row r="12" spans="1:9" ht="24" customHeight="1" x14ac:dyDescent="0.25">
      <c r="A12" s="21"/>
      <c r="B12" s="11"/>
      <c r="C12" s="148"/>
      <c r="D12" s="148"/>
      <c r="E12" s="148"/>
      <c r="F12" s="148"/>
      <c r="G12" s="148"/>
      <c r="H12" s="148"/>
      <c r="I12" s="149"/>
    </row>
    <row r="13" spans="1:9" ht="24" customHeight="1" x14ac:dyDescent="0.25">
      <c r="A13" s="21"/>
      <c r="B13" s="6"/>
      <c r="C13" s="148"/>
      <c r="D13" s="148"/>
      <c r="E13" s="148"/>
      <c r="F13" s="148"/>
      <c r="G13" s="148"/>
      <c r="H13" s="148"/>
      <c r="I13" s="149"/>
    </row>
    <row r="14" spans="1:9" ht="24" customHeight="1" x14ac:dyDescent="0.25">
      <c r="A14" s="21"/>
      <c r="B14" s="6"/>
      <c r="C14" s="148"/>
      <c r="D14" s="148"/>
      <c r="E14" s="148"/>
      <c r="F14" s="148"/>
      <c r="G14" s="148"/>
      <c r="H14" s="148"/>
      <c r="I14" s="149"/>
    </row>
    <row r="15" spans="1:9" ht="24" customHeight="1" x14ac:dyDescent="0.25">
      <c r="A15" s="21"/>
      <c r="B15" s="6"/>
      <c r="C15" s="148"/>
      <c r="D15" s="148"/>
      <c r="E15" s="148"/>
      <c r="F15" s="148"/>
      <c r="G15" s="148"/>
      <c r="H15" s="148"/>
      <c r="I15" s="149"/>
    </row>
    <row r="16" spans="1:9" ht="24" customHeight="1" x14ac:dyDescent="0.25">
      <c r="A16" s="21"/>
      <c r="B16" s="6"/>
      <c r="C16" s="150"/>
      <c r="D16" s="150"/>
      <c r="E16" s="150"/>
      <c r="F16" s="150"/>
      <c r="G16" s="150"/>
      <c r="H16" s="150"/>
      <c r="I16" s="149"/>
    </row>
    <row r="17" spans="3:9" ht="24" customHeight="1" x14ac:dyDescent="0.25">
      <c r="C17" s="144"/>
      <c r="D17" s="144"/>
      <c r="E17" s="144"/>
      <c r="F17" s="144"/>
      <c r="G17" s="144"/>
      <c r="H17" s="144"/>
      <c r="I17" s="14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40" customWidth="1"/>
    <col min="2" max="2" width="8.77734375" style="40" customWidth="1"/>
    <col min="3" max="3" width="44.21875" style="101" customWidth="1"/>
    <col min="4" max="4" width="10.88671875" style="40" customWidth="1"/>
    <col min="5" max="5" width="12.44140625" style="40" customWidth="1"/>
    <col min="6" max="6" width="13.44140625" style="40" customWidth="1"/>
    <col min="7" max="7" width="11.21875" style="40" customWidth="1"/>
    <col min="8" max="9" width="12.44140625" style="40" customWidth="1"/>
    <col min="10" max="16384" width="8.88671875" style="84"/>
  </cols>
  <sheetData>
    <row r="1" spans="1:12" ht="36" customHeight="1" x14ac:dyDescent="0.15">
      <c r="A1" s="90" t="s">
        <v>73</v>
      </c>
      <c r="B1" s="90"/>
      <c r="C1" s="107"/>
      <c r="D1" s="90"/>
      <c r="E1" s="90"/>
      <c r="F1" s="90"/>
      <c r="G1" s="90"/>
      <c r="H1" s="90"/>
      <c r="I1" s="90"/>
      <c r="J1" s="89"/>
      <c r="K1" s="89"/>
      <c r="L1" s="89"/>
    </row>
    <row r="2" spans="1:12" s="55" customFormat="1" ht="24" customHeight="1" x14ac:dyDescent="0.25">
      <c r="A2" s="122" t="s">
        <v>201</v>
      </c>
      <c r="B2" s="123"/>
      <c r="C2" s="97"/>
      <c r="D2" s="56"/>
      <c r="E2" s="56"/>
      <c r="F2" s="56"/>
      <c r="G2" s="56"/>
      <c r="H2" s="56"/>
      <c r="I2" s="71" t="s">
        <v>92</v>
      </c>
      <c r="J2" s="56"/>
      <c r="K2" s="56"/>
      <c r="L2" s="56"/>
    </row>
    <row r="3" spans="1:12" ht="34.5" customHeight="1" x14ac:dyDescent="0.15">
      <c r="A3" s="32" t="s">
        <v>42</v>
      </c>
      <c r="B3" s="33" t="s">
        <v>43</v>
      </c>
      <c r="C3" s="106" t="s">
        <v>56</v>
      </c>
      <c r="D3" s="32" t="s">
        <v>0</v>
      </c>
      <c r="E3" s="42" t="s">
        <v>233</v>
      </c>
      <c r="F3" s="32" t="s">
        <v>44</v>
      </c>
      <c r="G3" s="32" t="s">
        <v>45</v>
      </c>
      <c r="H3" s="32" t="s">
        <v>46</v>
      </c>
      <c r="I3" s="116" t="s">
        <v>1</v>
      </c>
    </row>
    <row r="4" spans="1:12" ht="24" customHeight="1" x14ac:dyDescent="0.15">
      <c r="A4" s="168">
        <v>2020</v>
      </c>
      <c r="B4" s="168" t="s">
        <v>217</v>
      </c>
      <c r="C4" s="103" t="s">
        <v>219</v>
      </c>
      <c r="D4" s="179" t="s">
        <v>240</v>
      </c>
      <c r="E4" s="180">
        <v>4500000</v>
      </c>
      <c r="F4" s="43" t="s">
        <v>199</v>
      </c>
      <c r="G4" s="168" t="s">
        <v>202</v>
      </c>
      <c r="H4" s="168" t="s">
        <v>203</v>
      </c>
      <c r="I4" s="163"/>
    </row>
    <row r="5" spans="1:12" ht="24" customHeight="1" x14ac:dyDescent="0.15">
      <c r="A5" s="168">
        <v>2020</v>
      </c>
      <c r="B5" s="168" t="s">
        <v>217</v>
      </c>
      <c r="C5" s="103" t="s">
        <v>234</v>
      </c>
      <c r="D5" s="179" t="s">
        <v>241</v>
      </c>
      <c r="E5" s="180">
        <v>1300000</v>
      </c>
      <c r="F5" s="43" t="s">
        <v>237</v>
      </c>
      <c r="G5" s="168" t="s">
        <v>224</v>
      </c>
      <c r="H5" s="168" t="s">
        <v>225</v>
      </c>
      <c r="I5" s="178"/>
    </row>
    <row r="6" spans="1:12" ht="24" customHeight="1" x14ac:dyDescent="0.15">
      <c r="A6" s="168">
        <v>2020</v>
      </c>
      <c r="B6" s="168" t="s">
        <v>217</v>
      </c>
      <c r="C6" s="103" t="s">
        <v>235</v>
      </c>
      <c r="D6" s="179" t="s">
        <v>220</v>
      </c>
      <c r="E6" s="180">
        <v>2552000</v>
      </c>
      <c r="F6" s="43" t="s">
        <v>238</v>
      </c>
      <c r="G6" s="168" t="s">
        <v>226</v>
      </c>
      <c r="H6" s="168" t="s">
        <v>227</v>
      </c>
      <c r="I6" s="178"/>
    </row>
    <row r="7" spans="1:12" ht="24" customHeight="1" x14ac:dyDescent="0.15">
      <c r="A7" s="43"/>
      <c r="B7" s="43"/>
      <c r="C7" s="175" t="s">
        <v>134</v>
      </c>
      <c r="D7" s="46"/>
      <c r="E7" s="158"/>
      <c r="F7" s="117"/>
      <c r="G7" s="43"/>
      <c r="H7" s="43"/>
      <c r="I7" s="163"/>
    </row>
    <row r="8" spans="1:12" ht="24" customHeight="1" x14ac:dyDescent="0.15">
      <c r="A8" s="43"/>
      <c r="B8" s="168"/>
      <c r="C8" s="156"/>
      <c r="D8" s="46"/>
      <c r="E8" s="158"/>
      <c r="F8" s="43"/>
      <c r="G8" s="43"/>
      <c r="H8" s="43"/>
      <c r="I8" s="163" t="s">
        <v>112</v>
      </c>
    </row>
    <row r="9" spans="1:12" ht="24" customHeight="1" x14ac:dyDescent="0.15">
      <c r="A9" s="43"/>
      <c r="B9" s="168"/>
      <c r="C9" s="156"/>
      <c r="D9" s="46"/>
      <c r="E9" s="158"/>
      <c r="F9" s="43"/>
      <c r="G9" s="43"/>
      <c r="H9" s="43"/>
      <c r="I9" s="163" t="s">
        <v>113</v>
      </c>
    </row>
    <row r="10" spans="1:12" ht="24" customHeight="1" x14ac:dyDescent="0.15">
      <c r="A10" s="43"/>
      <c r="B10" s="168"/>
      <c r="C10" s="156"/>
      <c r="D10" s="46"/>
      <c r="E10" s="158"/>
      <c r="F10" s="43"/>
      <c r="G10" s="43"/>
      <c r="H10" s="43"/>
      <c r="I10" s="163" t="s">
        <v>114</v>
      </c>
    </row>
    <row r="11" spans="1:12" ht="24" customHeight="1" x14ac:dyDescent="0.15">
      <c r="A11" s="43"/>
      <c r="B11" s="168"/>
      <c r="C11" s="156"/>
      <c r="D11" s="46"/>
      <c r="E11" s="157"/>
      <c r="F11" s="43"/>
      <c r="G11" s="43"/>
      <c r="H11" s="43"/>
      <c r="I11" s="163" t="s">
        <v>114</v>
      </c>
    </row>
    <row r="12" spans="1:12" ht="24" customHeight="1" x14ac:dyDescent="0.15">
      <c r="A12" s="43"/>
      <c r="B12" s="43"/>
      <c r="C12" s="156"/>
      <c r="D12" s="46"/>
      <c r="E12" s="158"/>
      <c r="F12" s="43"/>
      <c r="G12" s="43"/>
      <c r="H12" s="43"/>
      <c r="I12" s="163"/>
    </row>
    <row r="13" spans="1:12" s="162" customFormat="1" ht="24" customHeight="1" x14ac:dyDescent="0.15">
      <c r="A13" s="43"/>
      <c r="B13" s="43"/>
      <c r="C13" s="156"/>
      <c r="D13" s="46"/>
      <c r="E13" s="158"/>
      <c r="F13" s="43"/>
      <c r="G13" s="43"/>
      <c r="H13" s="43"/>
      <c r="I13" s="163"/>
    </row>
    <row r="14" spans="1:12" ht="24" customHeight="1" x14ac:dyDescent="0.15">
      <c r="A14" s="43"/>
      <c r="B14" s="43"/>
      <c r="C14" s="156"/>
      <c r="D14" s="46"/>
      <c r="E14" s="158"/>
      <c r="F14" s="43"/>
      <c r="G14" s="43"/>
      <c r="H14" s="43"/>
      <c r="I14" s="163"/>
    </row>
    <row r="15" spans="1:12" ht="24" customHeight="1" x14ac:dyDescent="0.15">
      <c r="A15" s="43"/>
      <c r="B15" s="43"/>
      <c r="C15" s="156"/>
      <c r="D15" s="46"/>
      <c r="E15" s="158"/>
      <c r="F15" s="43"/>
      <c r="G15" s="43"/>
      <c r="H15" s="43"/>
      <c r="I15" s="163"/>
    </row>
    <row r="16" spans="1:12" ht="24" customHeight="1" x14ac:dyDescent="0.15">
      <c r="A16" s="43"/>
      <c r="B16" s="43"/>
      <c r="C16" s="156"/>
      <c r="D16" s="46"/>
      <c r="E16" s="158"/>
      <c r="F16" s="43"/>
      <c r="G16" s="43"/>
      <c r="H16" s="43"/>
      <c r="I16" s="43"/>
    </row>
    <row r="17" spans="1:9" ht="24" customHeight="1" x14ac:dyDescent="0.15">
      <c r="A17" s="43"/>
      <c r="B17" s="43"/>
      <c r="C17" s="156"/>
      <c r="D17" s="46"/>
      <c r="E17" s="158"/>
      <c r="F17" s="43"/>
      <c r="G17" s="43"/>
      <c r="H17" s="43"/>
      <c r="I17" s="43"/>
    </row>
    <row r="18" spans="1:9" ht="24" customHeight="1" x14ac:dyDescent="0.15">
      <c r="A18" s="43"/>
      <c r="B18" s="43"/>
      <c r="C18" s="156"/>
      <c r="D18" s="46"/>
      <c r="E18" s="157"/>
      <c r="F18" s="46"/>
      <c r="G18" s="43"/>
      <c r="H18" s="43"/>
      <c r="I18" s="43"/>
    </row>
    <row r="19" spans="1:9" ht="24" customHeight="1" x14ac:dyDescent="0.15">
      <c r="A19" s="43"/>
      <c r="B19" s="43"/>
      <c r="C19" s="156"/>
      <c r="D19" s="46"/>
      <c r="E19" s="157"/>
      <c r="F19" s="46"/>
      <c r="G19" s="43"/>
      <c r="H19" s="43"/>
      <c r="I19" s="43"/>
    </row>
    <row r="20" spans="1:9" ht="24" customHeight="1" x14ac:dyDescent="0.15">
      <c r="C20" s="164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40" customWidth="1"/>
    <col min="2" max="2" width="8.77734375" style="40" customWidth="1"/>
    <col min="3" max="3" width="29.21875" style="101" customWidth="1"/>
    <col min="4" max="4" width="10.88671875" style="40" customWidth="1"/>
    <col min="5" max="8" width="12.44140625" style="40" customWidth="1"/>
    <col min="9" max="10" width="11.33203125" style="40" customWidth="1"/>
    <col min="11" max="11" width="11.6640625" style="41" customWidth="1"/>
    <col min="12" max="12" width="11.33203125" style="40" bestFit="1" customWidth="1"/>
    <col min="13" max="13" width="8.88671875" style="40"/>
    <col min="14" max="16384" width="8.88671875" style="84"/>
  </cols>
  <sheetData>
    <row r="1" spans="1:13" ht="36" customHeight="1" x14ac:dyDescent="0.15">
      <c r="A1" s="90" t="s">
        <v>76</v>
      </c>
      <c r="B1" s="90"/>
      <c r="C1" s="107"/>
      <c r="D1" s="90"/>
      <c r="E1" s="90"/>
      <c r="F1" s="90"/>
      <c r="G1" s="90"/>
      <c r="H1" s="90"/>
      <c r="I1" s="90"/>
      <c r="J1" s="90"/>
      <c r="K1" s="90"/>
      <c r="L1" s="90"/>
      <c r="M1" s="91"/>
    </row>
    <row r="2" spans="1:13" s="55" customFormat="1" ht="24" customHeight="1" x14ac:dyDescent="0.25">
      <c r="A2" s="122" t="s">
        <v>201</v>
      </c>
      <c r="B2" s="123"/>
      <c r="C2" s="97"/>
      <c r="D2" s="56"/>
      <c r="E2" s="56"/>
      <c r="F2" s="56"/>
      <c r="G2" s="56"/>
      <c r="H2" s="56"/>
      <c r="I2" s="56"/>
      <c r="J2" s="56"/>
      <c r="K2" s="56"/>
      <c r="L2" s="56"/>
      <c r="M2" s="71" t="s">
        <v>92</v>
      </c>
    </row>
    <row r="3" spans="1:13" ht="34.5" customHeight="1" x14ac:dyDescent="0.15">
      <c r="A3" s="32" t="s">
        <v>42</v>
      </c>
      <c r="B3" s="33" t="s">
        <v>43</v>
      </c>
      <c r="C3" s="106" t="s">
        <v>75</v>
      </c>
      <c r="D3" s="32" t="s">
        <v>74</v>
      </c>
      <c r="E3" s="32" t="s">
        <v>0</v>
      </c>
      <c r="F3" s="33" t="s">
        <v>96</v>
      </c>
      <c r="G3" s="33" t="s">
        <v>95</v>
      </c>
      <c r="H3" s="33" t="s">
        <v>94</v>
      </c>
      <c r="I3" s="33" t="s">
        <v>93</v>
      </c>
      <c r="J3" s="32" t="s">
        <v>44</v>
      </c>
      <c r="K3" s="32" t="s">
        <v>45</v>
      </c>
      <c r="L3" s="32" t="s">
        <v>46</v>
      </c>
      <c r="M3" s="116" t="s">
        <v>1</v>
      </c>
    </row>
    <row r="4" spans="1:13" ht="24" customHeight="1" x14ac:dyDescent="0.15">
      <c r="A4" s="34"/>
      <c r="B4" s="35"/>
      <c r="C4" s="175" t="s">
        <v>236</v>
      </c>
      <c r="D4" s="34"/>
      <c r="E4" s="34"/>
      <c r="F4" s="153"/>
      <c r="G4" s="35"/>
      <c r="H4" s="35"/>
      <c r="I4" s="153"/>
      <c r="J4" s="34"/>
      <c r="K4" s="34"/>
      <c r="L4" s="34"/>
      <c r="M4" s="117"/>
    </row>
    <row r="5" spans="1:13" ht="24" customHeight="1" x14ac:dyDescent="0.15">
      <c r="A5" s="37"/>
      <c r="B5" s="38"/>
      <c r="C5" s="104"/>
      <c r="D5" s="37"/>
      <c r="E5" s="39"/>
      <c r="F5" s="154"/>
      <c r="G5" s="36"/>
      <c r="H5" s="38"/>
      <c r="I5" s="155"/>
      <c r="J5" s="37"/>
      <c r="K5" s="37"/>
      <c r="L5" s="37"/>
      <c r="M5" s="118"/>
    </row>
    <row r="6" spans="1:13" ht="24" customHeight="1" x14ac:dyDescent="0.15">
      <c r="A6" s="34"/>
      <c r="B6" s="35"/>
      <c r="C6" s="175"/>
      <c r="D6" s="34"/>
      <c r="E6" s="34"/>
      <c r="F6" s="153"/>
      <c r="G6" s="35"/>
      <c r="H6" s="35"/>
      <c r="I6" s="153"/>
      <c r="J6" s="34"/>
      <c r="K6" s="34"/>
      <c r="L6" s="34"/>
      <c r="M6" s="117"/>
    </row>
    <row r="7" spans="1:13" ht="24" customHeight="1" x14ac:dyDescent="0.15">
      <c r="A7" s="37"/>
      <c r="B7" s="38"/>
      <c r="C7" s="104"/>
      <c r="D7" s="37"/>
      <c r="E7" s="39"/>
      <c r="F7" s="154"/>
      <c r="G7" s="36"/>
      <c r="H7" s="38"/>
      <c r="I7" s="155"/>
      <c r="J7" s="37"/>
      <c r="K7" s="37"/>
      <c r="L7" s="37"/>
      <c r="M7" s="118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zoomScaleNormal="100" workbookViewId="0">
      <pane ySplit="3" topLeftCell="A4" activePane="bottomLeft" state="frozen"/>
      <selection activeCell="A4" sqref="A4:A7"/>
      <selection pane="bottomLeft" activeCell="A4" sqref="A4"/>
    </sheetView>
  </sheetViews>
  <sheetFormatPr defaultRowHeight="24" customHeight="1" x14ac:dyDescent="0.15"/>
  <cols>
    <col min="1" max="1" width="12" style="76" customWidth="1"/>
    <col min="2" max="2" width="56.5546875" style="76" customWidth="1"/>
    <col min="3" max="3" width="9.5546875" style="76" customWidth="1"/>
    <col min="4" max="4" width="8.88671875" style="76" customWidth="1"/>
    <col min="5" max="5" width="9.21875" style="76" customWidth="1"/>
    <col min="6" max="8" width="9.6640625" style="76" customWidth="1"/>
    <col min="9" max="9" width="11.109375" style="76" customWidth="1"/>
    <col min="10" max="10" width="9.6640625" style="76" customWidth="1"/>
    <col min="11" max="11" width="8.44140625" style="76" customWidth="1"/>
    <col min="12" max="12" width="1.5546875" style="40" customWidth="1"/>
    <col min="13" max="13" width="8.88671875" style="40" hidden="1" customWidth="1"/>
    <col min="14" max="15" width="9.6640625" style="76" hidden="1" customWidth="1"/>
    <col min="16" max="16" width="8.88671875" style="40" hidden="1" customWidth="1"/>
    <col min="17" max="17" width="12.6640625" style="40" hidden="1" customWidth="1"/>
    <col min="18" max="18" width="8.88671875" style="40" customWidth="1"/>
    <col min="19" max="16384" width="8.88671875" style="40"/>
  </cols>
  <sheetData>
    <row r="1" spans="1:18" ht="36" customHeight="1" x14ac:dyDescent="0.1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88"/>
      <c r="N1" s="40"/>
      <c r="O1" s="40"/>
    </row>
    <row r="2" spans="1:18" ht="24" customHeight="1" x14ac:dyDescent="0.15">
      <c r="A2" s="122" t="s">
        <v>201</v>
      </c>
      <c r="B2" s="66"/>
      <c r="C2" s="66"/>
      <c r="D2" s="70"/>
      <c r="E2" s="70"/>
      <c r="F2" s="70"/>
      <c r="G2" s="70"/>
      <c r="H2" s="70"/>
      <c r="I2" s="70"/>
      <c r="J2" s="70"/>
      <c r="K2" s="71" t="s">
        <v>90</v>
      </c>
      <c r="N2" s="70"/>
      <c r="O2" s="70"/>
    </row>
    <row r="3" spans="1:18" ht="34.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29" t="s">
        <v>8</v>
      </c>
      <c r="O3" s="29" t="s">
        <v>9</v>
      </c>
    </row>
    <row r="4" spans="1:18" ht="24" customHeight="1" x14ac:dyDescent="0.15">
      <c r="A4" s="23" t="s">
        <v>246</v>
      </c>
      <c r="B4" s="30" t="s">
        <v>242</v>
      </c>
      <c r="C4" s="114" t="s">
        <v>218</v>
      </c>
      <c r="D4" s="7" t="s">
        <v>244</v>
      </c>
      <c r="E4" s="7" t="s">
        <v>243</v>
      </c>
      <c r="F4" s="7" t="s">
        <v>243</v>
      </c>
      <c r="G4" s="23">
        <v>392414000</v>
      </c>
      <c r="H4" s="23">
        <v>356740000</v>
      </c>
      <c r="I4" s="23" t="s">
        <v>245</v>
      </c>
      <c r="J4" s="23" t="s">
        <v>212</v>
      </c>
      <c r="K4" s="23"/>
      <c r="M4" s="81">
        <f t="shared" ref="M4" si="0">H4/G4</f>
        <v>0.90909090909090906</v>
      </c>
      <c r="N4" s="23"/>
      <c r="O4" s="23"/>
    </row>
    <row r="5" spans="1:18" ht="24" customHeight="1" x14ac:dyDescent="0.15">
      <c r="A5" s="23"/>
      <c r="B5" s="171" t="s">
        <v>134</v>
      </c>
      <c r="C5" s="114"/>
      <c r="D5" s="7"/>
      <c r="E5" s="7"/>
      <c r="F5" s="7"/>
      <c r="G5" s="23"/>
      <c r="H5" s="23"/>
      <c r="I5" s="23"/>
      <c r="J5" s="23"/>
      <c r="K5" s="23"/>
      <c r="M5" s="81"/>
      <c r="N5" s="23"/>
      <c r="O5" s="23"/>
    </row>
    <row r="6" spans="1:18" ht="24" customHeight="1" x14ac:dyDescent="0.15">
      <c r="A6" s="23"/>
      <c r="B6" s="30"/>
      <c r="C6" s="114"/>
      <c r="D6" s="7"/>
      <c r="E6" s="7"/>
      <c r="F6" s="7"/>
      <c r="G6" s="23"/>
      <c r="H6" s="23"/>
      <c r="I6" s="23"/>
      <c r="J6" s="23"/>
      <c r="K6" s="23"/>
      <c r="M6" s="81"/>
      <c r="N6" s="23"/>
      <c r="O6" s="23"/>
    </row>
    <row r="7" spans="1:18" ht="24" customHeight="1" x14ac:dyDescent="0.15">
      <c r="A7" s="23"/>
      <c r="B7" s="30"/>
      <c r="C7" s="114"/>
      <c r="D7" s="7"/>
      <c r="E7" s="7"/>
      <c r="F7" s="7"/>
      <c r="G7" s="23"/>
      <c r="H7" s="23"/>
      <c r="I7" s="31"/>
      <c r="J7" s="23"/>
      <c r="K7" s="23"/>
      <c r="M7" s="81" t="e">
        <f t="shared" ref="M7:M9" si="1">H7/G7</f>
        <v>#DIV/0!</v>
      </c>
      <c r="N7" s="23">
        <v>4600</v>
      </c>
      <c r="O7" s="23">
        <v>4181</v>
      </c>
      <c r="P7" s="81">
        <f t="shared" ref="P7:P9" si="2">O7/N7</f>
        <v>0.90891304347826085</v>
      </c>
      <c r="Q7" s="82"/>
      <c r="R7" s="82"/>
    </row>
    <row r="8" spans="1:18" ht="24" customHeight="1" x14ac:dyDescent="0.15">
      <c r="A8" s="23"/>
      <c r="B8" s="30"/>
      <c r="C8" s="114"/>
      <c r="D8" s="7"/>
      <c r="E8" s="7"/>
      <c r="F8" s="7"/>
      <c r="G8" s="23"/>
      <c r="H8" s="23"/>
      <c r="I8" s="31"/>
      <c r="J8" s="23"/>
      <c r="K8" s="23"/>
      <c r="M8" s="81" t="e">
        <f t="shared" si="1"/>
        <v>#DIV/0!</v>
      </c>
      <c r="N8" s="23">
        <v>4600</v>
      </c>
      <c r="O8" s="23">
        <v>4181</v>
      </c>
      <c r="P8" s="81">
        <f t="shared" si="2"/>
        <v>0.90891304347826085</v>
      </c>
      <c r="Q8" s="82"/>
      <c r="R8" s="82"/>
    </row>
    <row r="9" spans="1:18" ht="24" customHeight="1" x14ac:dyDescent="0.15">
      <c r="A9" s="23"/>
      <c r="B9" s="30"/>
      <c r="C9" s="114"/>
      <c r="D9" s="7"/>
      <c r="E9" s="7"/>
      <c r="F9" s="7"/>
      <c r="G9" s="23"/>
      <c r="H9" s="23"/>
      <c r="I9" s="31"/>
      <c r="J9" s="23"/>
      <c r="K9" s="23"/>
      <c r="M9" s="81" t="e">
        <f t="shared" si="1"/>
        <v>#DIV/0!</v>
      </c>
      <c r="N9" s="23">
        <v>4600</v>
      </c>
      <c r="O9" s="23">
        <v>4181</v>
      </c>
      <c r="P9" s="81">
        <f t="shared" si="2"/>
        <v>0.90891304347826085</v>
      </c>
      <c r="Q9" s="82"/>
      <c r="R9" s="82"/>
    </row>
    <row r="10" spans="1:18" ht="24" customHeight="1" x14ac:dyDescent="0.15">
      <c r="A10" s="23"/>
      <c r="B10" s="30"/>
      <c r="C10" s="114"/>
      <c r="D10" s="7"/>
      <c r="E10" s="7"/>
      <c r="F10" s="7"/>
      <c r="G10" s="23"/>
      <c r="H10" s="23"/>
      <c r="I10" s="31"/>
      <c r="J10" s="23"/>
      <c r="K10" s="23"/>
      <c r="M10" s="81" t="e">
        <f t="shared" ref="M10:M12" si="3">H10/G10</f>
        <v>#DIV/0!</v>
      </c>
      <c r="N10" s="23">
        <v>4600</v>
      </c>
      <c r="O10" s="23">
        <v>4181</v>
      </c>
      <c r="P10" s="81">
        <f t="shared" ref="P10:P19" si="4">O10/N10</f>
        <v>0.90891304347826085</v>
      </c>
      <c r="Q10" s="82"/>
      <c r="R10" s="82"/>
    </row>
    <row r="11" spans="1:18" ht="24" customHeight="1" x14ac:dyDescent="0.15">
      <c r="A11" s="23"/>
      <c r="B11" s="30"/>
      <c r="C11" s="114"/>
      <c r="D11" s="7"/>
      <c r="E11" s="7"/>
      <c r="F11" s="7"/>
      <c r="G11" s="23"/>
      <c r="H11" s="23"/>
      <c r="I11" s="31"/>
      <c r="J11" s="23"/>
      <c r="K11" s="23"/>
      <c r="M11" s="81" t="e">
        <f t="shared" si="3"/>
        <v>#DIV/0!</v>
      </c>
      <c r="N11" s="23">
        <v>4600</v>
      </c>
      <c r="O11" s="23">
        <v>4181</v>
      </c>
      <c r="P11" s="81">
        <f t="shared" si="4"/>
        <v>0.90891304347826085</v>
      </c>
      <c r="Q11" s="82"/>
      <c r="R11" s="82"/>
    </row>
    <row r="12" spans="1:18" ht="24" customHeight="1" x14ac:dyDescent="0.15">
      <c r="A12" s="23"/>
      <c r="B12" s="30"/>
      <c r="C12" s="114"/>
      <c r="D12" s="7"/>
      <c r="E12" s="7"/>
      <c r="F12" s="7"/>
      <c r="G12" s="23"/>
      <c r="H12" s="23"/>
      <c r="I12" s="31"/>
      <c r="J12" s="23"/>
      <c r="K12" s="23"/>
      <c r="M12" s="81" t="e">
        <f t="shared" si="3"/>
        <v>#DIV/0!</v>
      </c>
      <c r="N12" s="23">
        <v>4600</v>
      </c>
      <c r="O12" s="23">
        <v>4181</v>
      </c>
      <c r="P12" s="81">
        <f t="shared" si="4"/>
        <v>0.90891304347826085</v>
      </c>
      <c r="Q12" s="82"/>
      <c r="R12" s="82"/>
    </row>
    <row r="13" spans="1:18" ht="24" customHeight="1" x14ac:dyDescent="0.15">
      <c r="A13" s="23"/>
      <c r="B13" s="30"/>
      <c r="C13" s="114"/>
      <c r="D13" s="7"/>
      <c r="E13" s="7"/>
      <c r="F13" s="7"/>
      <c r="G13" s="23"/>
      <c r="H13" s="23"/>
      <c r="I13" s="23"/>
      <c r="J13" s="23"/>
      <c r="K13" s="23"/>
      <c r="M13" s="81" t="e">
        <f>H13/G13</f>
        <v>#DIV/0!</v>
      </c>
      <c r="N13" s="23"/>
      <c r="O13" s="23"/>
      <c r="R13" s="82"/>
    </row>
    <row r="14" spans="1:18" ht="24" customHeight="1" x14ac:dyDescent="0.15">
      <c r="A14" s="23"/>
      <c r="B14" s="30"/>
      <c r="C14" s="114"/>
      <c r="D14" s="7"/>
      <c r="E14" s="7"/>
      <c r="F14" s="7"/>
      <c r="G14" s="23"/>
      <c r="H14" s="23"/>
      <c r="I14" s="23"/>
      <c r="J14" s="23"/>
      <c r="K14" s="23"/>
      <c r="M14" s="81" t="e">
        <f>H14/G14</f>
        <v>#DIV/0!</v>
      </c>
      <c r="N14" s="23"/>
      <c r="O14" s="23"/>
      <c r="R14" s="82"/>
    </row>
    <row r="15" spans="1:18" ht="24" customHeight="1" x14ac:dyDescent="0.15">
      <c r="A15" s="23"/>
      <c r="B15" s="30"/>
      <c r="C15" s="114"/>
      <c r="D15" s="7"/>
      <c r="E15" s="7"/>
      <c r="F15" s="7"/>
      <c r="G15" s="23"/>
      <c r="H15" s="23"/>
      <c r="I15" s="31"/>
      <c r="J15" s="23"/>
      <c r="K15" s="23"/>
      <c r="M15" s="81" t="e">
        <f t="shared" ref="M15:M19" si="5">H15/G15</f>
        <v>#DIV/0!</v>
      </c>
      <c r="N15" s="23">
        <v>4600</v>
      </c>
      <c r="O15" s="23">
        <v>4181</v>
      </c>
      <c r="P15" s="81">
        <f t="shared" si="4"/>
        <v>0.90891304347826085</v>
      </c>
      <c r="Q15" s="82"/>
      <c r="R15" s="82"/>
    </row>
    <row r="16" spans="1:18" ht="24" customHeight="1" x14ac:dyDescent="0.15">
      <c r="A16" s="23"/>
      <c r="B16" s="30"/>
      <c r="C16" s="114"/>
      <c r="D16" s="7"/>
      <c r="E16" s="7"/>
      <c r="F16" s="7"/>
      <c r="G16" s="23"/>
      <c r="H16" s="23"/>
      <c r="I16" s="31"/>
      <c r="J16" s="23"/>
      <c r="K16" s="23"/>
      <c r="M16" s="81" t="e">
        <f t="shared" si="5"/>
        <v>#DIV/0!</v>
      </c>
      <c r="N16" s="23">
        <v>4600</v>
      </c>
      <c r="O16" s="23">
        <v>4181</v>
      </c>
      <c r="P16" s="81">
        <f t="shared" si="4"/>
        <v>0.90891304347826085</v>
      </c>
      <c r="Q16" s="82"/>
      <c r="R16" s="82"/>
    </row>
    <row r="17" spans="1:18" ht="24" customHeight="1" x14ac:dyDescent="0.15">
      <c r="A17" s="23"/>
      <c r="B17" s="30"/>
      <c r="C17" s="114"/>
      <c r="D17" s="7"/>
      <c r="E17" s="7"/>
      <c r="F17" s="7"/>
      <c r="G17" s="23"/>
      <c r="H17" s="23"/>
      <c r="I17" s="31"/>
      <c r="J17" s="23"/>
      <c r="K17" s="23"/>
      <c r="M17" s="81" t="e">
        <f t="shared" si="5"/>
        <v>#DIV/0!</v>
      </c>
      <c r="N17" s="23">
        <v>4600</v>
      </c>
      <c r="O17" s="23">
        <v>4181</v>
      </c>
      <c r="P17" s="81">
        <f t="shared" si="4"/>
        <v>0.90891304347826085</v>
      </c>
      <c r="Q17" s="82"/>
      <c r="R17" s="82"/>
    </row>
    <row r="18" spans="1:18" ht="24" customHeight="1" x14ac:dyDescent="0.15">
      <c r="A18" s="23"/>
      <c r="B18" s="30"/>
      <c r="C18" s="114"/>
      <c r="D18" s="7"/>
      <c r="E18" s="7"/>
      <c r="F18" s="7"/>
      <c r="G18" s="23"/>
      <c r="H18" s="23"/>
      <c r="I18" s="31"/>
      <c r="J18" s="23"/>
      <c r="K18" s="23"/>
      <c r="M18" s="81" t="e">
        <f t="shared" si="5"/>
        <v>#DIV/0!</v>
      </c>
      <c r="N18" s="23">
        <v>4600</v>
      </c>
      <c r="O18" s="23">
        <v>4181</v>
      </c>
      <c r="P18" s="81">
        <f t="shared" si="4"/>
        <v>0.90891304347826085</v>
      </c>
      <c r="Q18" s="82"/>
      <c r="R18" s="82"/>
    </row>
    <row r="19" spans="1:18" ht="24" customHeight="1" x14ac:dyDescent="0.15">
      <c r="A19" s="23"/>
      <c r="B19" s="30"/>
      <c r="C19" s="114"/>
      <c r="D19" s="7"/>
      <c r="E19" s="7"/>
      <c r="F19" s="7"/>
      <c r="G19" s="23"/>
      <c r="H19" s="23"/>
      <c r="I19" s="31"/>
      <c r="J19" s="23"/>
      <c r="K19" s="23"/>
      <c r="M19" s="81" t="e">
        <f t="shared" si="5"/>
        <v>#DIV/0!</v>
      </c>
      <c r="N19" s="23">
        <v>4600</v>
      </c>
      <c r="O19" s="23">
        <v>4181</v>
      </c>
      <c r="P19" s="81">
        <f t="shared" si="4"/>
        <v>0.90891304347826085</v>
      </c>
      <c r="Q19" s="82"/>
      <c r="R19" s="82"/>
    </row>
    <row r="20" spans="1:18" ht="24" customHeight="1" x14ac:dyDescent="0.15">
      <c r="A20" s="40"/>
      <c r="B20" s="40"/>
      <c r="C20" s="101"/>
      <c r="D20" s="40"/>
      <c r="E20" s="40"/>
      <c r="F20" s="40"/>
      <c r="G20" s="40"/>
      <c r="H20" s="40"/>
      <c r="I20" s="40"/>
      <c r="J20" s="40"/>
      <c r="K20" s="40"/>
      <c r="N20" s="40"/>
      <c r="O20" s="40"/>
    </row>
    <row r="21" spans="1:18" ht="24" customHeight="1" x14ac:dyDescent="0.15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N21" s="83"/>
      <c r="O21" s="83"/>
    </row>
    <row r="22" spans="1:18" ht="24" customHeight="1" x14ac:dyDescent="0.15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N22" s="83"/>
      <c r="O22" s="83"/>
    </row>
    <row r="23" spans="1:18" ht="24" customHeight="1" x14ac:dyDescent="0.15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N23" s="83"/>
      <c r="O23" s="83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2" style="76" customWidth="1"/>
    <col min="2" max="2" width="56.5546875" style="77" customWidth="1"/>
    <col min="3" max="3" width="9.5546875" style="76" customWidth="1"/>
    <col min="4" max="4" width="8.88671875" style="76" customWidth="1"/>
    <col min="5" max="5" width="9.21875" style="76" customWidth="1"/>
    <col min="6" max="6" width="10.5546875" style="78" customWidth="1"/>
    <col min="7" max="7" width="9.6640625" style="76" customWidth="1"/>
    <col min="8" max="8" width="12.6640625" style="79" customWidth="1"/>
    <col min="9" max="9" width="9.6640625" style="76" customWidth="1"/>
    <col min="10" max="10" width="10.5546875" style="74" customWidth="1"/>
    <col min="11" max="11" width="8.44140625" style="76" customWidth="1"/>
    <col min="12" max="16384" width="8.88671875" style="40"/>
  </cols>
  <sheetData>
    <row r="1" spans="1:12" ht="36" customHeight="1" x14ac:dyDescent="0.15">
      <c r="A1" s="17" t="s">
        <v>21</v>
      </c>
      <c r="B1" s="17"/>
      <c r="C1" s="17"/>
      <c r="D1" s="17"/>
      <c r="E1" s="17"/>
      <c r="F1" s="18"/>
      <c r="G1" s="17"/>
      <c r="H1" s="17"/>
      <c r="I1" s="17"/>
      <c r="J1" s="18"/>
      <c r="K1" s="17"/>
      <c r="L1" s="88"/>
    </row>
    <row r="2" spans="1:12" ht="24" customHeight="1" x14ac:dyDescent="0.15">
      <c r="A2" s="122" t="s">
        <v>201</v>
      </c>
      <c r="B2" s="121"/>
      <c r="C2" s="66"/>
      <c r="D2" s="70"/>
      <c r="E2" s="70"/>
      <c r="F2" s="72"/>
      <c r="G2" s="70"/>
      <c r="H2" s="73"/>
      <c r="I2" s="70"/>
      <c r="K2" s="72" t="s">
        <v>91</v>
      </c>
    </row>
    <row r="3" spans="1:12" ht="34.5" customHeight="1" x14ac:dyDescent="0.15">
      <c r="A3" s="19" t="s">
        <v>3</v>
      </c>
      <c r="B3" s="2" t="s">
        <v>4</v>
      </c>
      <c r="C3" s="1" t="s">
        <v>0</v>
      </c>
      <c r="D3" s="2" t="s">
        <v>7</v>
      </c>
      <c r="E3" s="2" t="s">
        <v>22</v>
      </c>
      <c r="F3" s="20" t="s">
        <v>18</v>
      </c>
      <c r="G3" s="2" t="s">
        <v>23</v>
      </c>
      <c r="H3" s="2" t="s">
        <v>214</v>
      </c>
      <c r="I3" s="2" t="s">
        <v>249</v>
      </c>
      <c r="J3" s="20" t="s">
        <v>24</v>
      </c>
      <c r="K3" s="2" t="s">
        <v>1</v>
      </c>
    </row>
    <row r="4" spans="1:12" ht="24" customHeight="1" x14ac:dyDescent="0.15">
      <c r="A4" s="23" t="s">
        <v>195</v>
      </c>
      <c r="B4" s="185" t="s">
        <v>250</v>
      </c>
      <c r="C4" s="114" t="s">
        <v>193</v>
      </c>
      <c r="D4" s="7" t="s">
        <v>251</v>
      </c>
      <c r="E4" s="21" t="s">
        <v>252</v>
      </c>
      <c r="F4" s="27">
        <v>474251875</v>
      </c>
      <c r="G4" s="24">
        <v>0.87744999999999995</v>
      </c>
      <c r="H4" s="25" t="s">
        <v>253</v>
      </c>
      <c r="I4" s="24">
        <v>0.87763999999999998</v>
      </c>
      <c r="J4" s="26">
        <v>416225693</v>
      </c>
      <c r="K4" s="5"/>
      <c r="L4" s="75"/>
    </row>
    <row r="5" spans="1:12" ht="24" customHeight="1" x14ac:dyDescent="0.15">
      <c r="A5" s="23" t="s">
        <v>246</v>
      </c>
      <c r="B5" s="30" t="s">
        <v>242</v>
      </c>
      <c r="C5" s="114" t="s">
        <v>213</v>
      </c>
      <c r="D5" s="7" t="s">
        <v>243</v>
      </c>
      <c r="E5" s="21" t="s">
        <v>247</v>
      </c>
      <c r="F5" s="27">
        <v>391395725</v>
      </c>
      <c r="G5" s="24">
        <v>0.86745000000000005</v>
      </c>
      <c r="H5" s="25" t="s">
        <v>248</v>
      </c>
      <c r="I5" s="24">
        <v>0.86765999999999999</v>
      </c>
      <c r="J5" s="26">
        <v>342524000</v>
      </c>
      <c r="K5" s="184"/>
      <c r="L5" s="75"/>
    </row>
    <row r="6" spans="1:12" ht="24" customHeight="1" x14ac:dyDescent="0.15">
      <c r="A6" s="23"/>
      <c r="B6" s="171" t="s">
        <v>134</v>
      </c>
      <c r="C6" s="114"/>
      <c r="D6" s="7"/>
      <c r="E6" s="21"/>
      <c r="F6" s="27"/>
      <c r="G6" s="28"/>
      <c r="H6" s="25"/>
      <c r="I6" s="24"/>
      <c r="J6" s="26"/>
      <c r="K6" s="5"/>
      <c r="L6" s="75"/>
    </row>
    <row r="7" spans="1:12" ht="24" customHeight="1" x14ac:dyDescent="0.15">
      <c r="A7" s="23"/>
      <c r="B7" s="30"/>
      <c r="C7" s="114"/>
      <c r="D7" s="7"/>
      <c r="E7" s="21"/>
      <c r="F7" s="27"/>
      <c r="G7" s="28"/>
      <c r="H7" s="25"/>
      <c r="I7" s="28"/>
      <c r="J7" s="28"/>
      <c r="K7" s="5"/>
      <c r="L7" s="75"/>
    </row>
    <row r="8" spans="1:12" ht="24" customHeight="1" x14ac:dyDescent="0.15">
      <c r="A8" s="23"/>
      <c r="B8" s="30"/>
      <c r="C8" s="114"/>
      <c r="D8" s="7"/>
      <c r="E8" s="21"/>
      <c r="F8" s="27"/>
      <c r="G8" s="28"/>
      <c r="H8" s="25"/>
      <c r="I8" s="28"/>
      <c r="J8" s="28"/>
      <c r="K8" s="5"/>
      <c r="L8" s="75"/>
    </row>
    <row r="9" spans="1:12" ht="24" customHeight="1" x14ac:dyDescent="0.15">
      <c r="A9" s="21"/>
      <c r="B9" s="22"/>
      <c r="C9" s="114"/>
      <c r="D9" s="7"/>
      <c r="E9" s="21"/>
      <c r="F9" s="27"/>
      <c r="G9" s="21"/>
      <c r="H9" s="25"/>
      <c r="I9" s="24"/>
      <c r="J9" s="26"/>
      <c r="K9" s="5"/>
      <c r="L9" s="75"/>
    </row>
    <row r="10" spans="1:12" ht="24" customHeight="1" x14ac:dyDescent="0.15">
      <c r="A10" s="21"/>
      <c r="B10" s="22"/>
      <c r="C10" s="114"/>
      <c r="D10" s="7"/>
      <c r="E10" s="21"/>
      <c r="F10" s="27"/>
      <c r="G10" s="28"/>
      <c r="H10" s="25"/>
      <c r="I10" s="28"/>
      <c r="J10" s="28"/>
      <c r="K10" s="5"/>
      <c r="L10" s="75"/>
    </row>
    <row r="11" spans="1:12" ht="24" customHeight="1" x14ac:dyDescent="0.15">
      <c r="A11" s="21"/>
      <c r="B11" s="22"/>
      <c r="C11" s="114"/>
      <c r="D11" s="7"/>
      <c r="E11" s="21"/>
      <c r="F11" s="27"/>
      <c r="G11" s="21"/>
      <c r="H11" s="25"/>
      <c r="I11" s="24"/>
      <c r="J11" s="26"/>
      <c r="K11" s="5"/>
      <c r="L11" s="75"/>
    </row>
    <row r="12" spans="1:12" ht="24" customHeight="1" x14ac:dyDescent="0.15">
      <c r="A12" s="21"/>
      <c r="B12" s="22"/>
      <c r="C12" s="114"/>
      <c r="D12" s="7"/>
      <c r="E12" s="21"/>
      <c r="F12" s="27"/>
      <c r="G12" s="28"/>
      <c r="H12" s="25"/>
      <c r="I12" s="28"/>
      <c r="J12" s="28"/>
      <c r="K12" s="5"/>
      <c r="L12" s="75"/>
    </row>
    <row r="13" spans="1:12" ht="24" customHeight="1" x14ac:dyDescent="0.15">
      <c r="A13" s="21"/>
      <c r="B13" s="22"/>
      <c r="C13" s="114"/>
      <c r="D13" s="7"/>
      <c r="E13" s="21"/>
      <c r="F13" s="27"/>
      <c r="G13" s="21"/>
      <c r="H13" s="25"/>
      <c r="I13" s="24"/>
      <c r="J13" s="26"/>
      <c r="K13" s="5"/>
      <c r="L13" s="75"/>
    </row>
    <row r="14" spans="1:12" ht="24" customHeight="1" x14ac:dyDescent="0.15">
      <c r="A14" s="21"/>
      <c r="B14" s="22"/>
      <c r="C14" s="114"/>
      <c r="D14" s="7"/>
      <c r="E14" s="21"/>
      <c r="F14" s="27"/>
      <c r="G14" s="28"/>
      <c r="H14" s="25"/>
      <c r="I14" s="24"/>
      <c r="J14" s="26"/>
      <c r="K14" s="5"/>
      <c r="L14" s="75"/>
    </row>
    <row r="15" spans="1:12" ht="24" customHeight="1" x14ac:dyDescent="0.15">
      <c r="A15" s="21"/>
      <c r="B15" s="22"/>
      <c r="C15" s="114"/>
      <c r="D15" s="7"/>
      <c r="E15" s="21"/>
      <c r="F15" s="27"/>
      <c r="G15" s="28"/>
      <c r="H15" s="25"/>
      <c r="I15" s="28"/>
      <c r="J15" s="28"/>
      <c r="K15" s="5"/>
      <c r="L15" s="75"/>
    </row>
    <row r="16" spans="1:12" ht="24" customHeight="1" x14ac:dyDescent="0.15">
      <c r="A16" s="21"/>
      <c r="B16" s="22"/>
      <c r="C16" s="114"/>
      <c r="D16" s="7"/>
      <c r="E16" s="21"/>
      <c r="F16" s="27"/>
      <c r="G16" s="28"/>
      <c r="H16" s="25"/>
      <c r="I16" s="28"/>
      <c r="J16" s="28"/>
      <c r="K16" s="5"/>
      <c r="L16" s="75"/>
    </row>
    <row r="17" spans="1:12" ht="24" customHeight="1" x14ac:dyDescent="0.15">
      <c r="A17" s="21"/>
      <c r="B17" s="22"/>
      <c r="C17" s="114"/>
      <c r="D17" s="7"/>
      <c r="E17" s="21"/>
      <c r="F17" s="27"/>
      <c r="G17" s="28"/>
      <c r="H17" s="25"/>
      <c r="I17" s="28"/>
      <c r="J17" s="28"/>
      <c r="K17" s="5"/>
      <c r="L17" s="75"/>
    </row>
    <row r="18" spans="1:12" ht="24" customHeight="1" x14ac:dyDescent="0.15">
      <c r="A18" s="21"/>
      <c r="B18" s="22"/>
      <c r="C18" s="114"/>
      <c r="D18" s="7"/>
      <c r="E18" s="21"/>
      <c r="F18" s="27"/>
      <c r="G18" s="28"/>
      <c r="H18" s="25"/>
      <c r="I18" s="28"/>
      <c r="J18" s="28"/>
      <c r="K18" s="5"/>
      <c r="L18" s="75"/>
    </row>
    <row r="19" spans="1:12" ht="24" customHeight="1" x14ac:dyDescent="0.15">
      <c r="A19" s="21"/>
      <c r="B19" s="22"/>
      <c r="C19" s="114"/>
      <c r="D19" s="7"/>
      <c r="E19" s="21"/>
      <c r="F19" s="27"/>
      <c r="G19" s="28"/>
      <c r="H19" s="25"/>
      <c r="I19" s="28"/>
      <c r="J19" s="28"/>
      <c r="K19" s="5"/>
      <c r="L19" s="75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zoomScaleNormal="100" workbookViewId="0">
      <pane ySplit="3" topLeftCell="A4" activePane="bottomLeft" state="frozen"/>
      <selection activeCell="A4" sqref="A4:A7"/>
      <selection pane="bottomLeft" activeCell="A4" sqref="A4"/>
    </sheetView>
  </sheetViews>
  <sheetFormatPr defaultRowHeight="24" customHeight="1" x14ac:dyDescent="0.25"/>
  <cols>
    <col min="1" max="1" width="11.109375" style="67" customWidth="1"/>
    <col min="2" max="2" width="37.109375" style="67" customWidth="1"/>
    <col min="3" max="3" width="31.77734375" style="67" customWidth="1"/>
    <col min="4" max="4" width="9.33203125" style="76" customWidth="1"/>
    <col min="5" max="9" width="9.33203125" style="67" customWidth="1"/>
    <col min="10" max="10" width="9.6640625" style="67" customWidth="1"/>
    <col min="11" max="11" width="4.88671875" style="55" customWidth="1"/>
    <col min="12" max="12" width="8.88671875" style="55"/>
    <col min="13" max="16384" width="8.88671875" style="69"/>
  </cols>
  <sheetData>
    <row r="1" spans="1:13" ht="36" customHeight="1" x14ac:dyDescent="0.55000000000000004">
      <c r="A1" s="17" t="s">
        <v>86</v>
      </c>
      <c r="B1" s="17"/>
      <c r="C1" s="17"/>
      <c r="D1" s="17"/>
      <c r="E1" s="17"/>
      <c r="F1" s="17"/>
      <c r="G1" s="17"/>
      <c r="H1" s="17"/>
      <c r="I1" s="17"/>
      <c r="J1" s="17"/>
      <c r="K1" s="86"/>
      <c r="L1" s="86"/>
      <c r="M1" s="87"/>
    </row>
    <row r="2" spans="1:13" ht="24" customHeight="1" x14ac:dyDescent="0.25">
      <c r="A2" s="122" t="s">
        <v>201</v>
      </c>
      <c r="B2" s="66"/>
      <c r="C2" s="66"/>
      <c r="D2" s="66"/>
      <c r="E2" s="70"/>
      <c r="F2" s="70"/>
      <c r="G2" s="70"/>
      <c r="H2" s="70"/>
      <c r="I2" s="69"/>
      <c r="J2" s="71" t="s">
        <v>92</v>
      </c>
    </row>
    <row r="3" spans="1:13" ht="34.5" customHeight="1" x14ac:dyDescent="0.25">
      <c r="A3" s="1" t="s">
        <v>3</v>
      </c>
      <c r="B3" s="4" t="s">
        <v>4</v>
      </c>
      <c r="C3" s="4" t="s">
        <v>26</v>
      </c>
      <c r="D3" s="1" t="s">
        <v>12</v>
      </c>
      <c r="E3" s="4" t="s">
        <v>13</v>
      </c>
      <c r="F3" s="4" t="s">
        <v>14</v>
      </c>
      <c r="G3" s="4" t="s">
        <v>15</v>
      </c>
      <c r="H3" s="8" t="s">
        <v>57</v>
      </c>
      <c r="I3" s="4" t="s">
        <v>25</v>
      </c>
      <c r="J3" s="2" t="s">
        <v>16</v>
      </c>
    </row>
    <row r="4" spans="1:13" s="159" customFormat="1" ht="24" customHeight="1" x14ac:dyDescent="0.25">
      <c r="A4" s="92" t="s">
        <v>196</v>
      </c>
      <c r="B4" s="6" t="s">
        <v>136</v>
      </c>
      <c r="C4" s="6" t="s">
        <v>116</v>
      </c>
      <c r="D4" s="110">
        <v>15600000</v>
      </c>
      <c r="E4" s="14" t="s">
        <v>124</v>
      </c>
      <c r="F4" s="15" t="s">
        <v>89</v>
      </c>
      <c r="G4" s="10" t="s">
        <v>117</v>
      </c>
      <c r="H4" s="10" t="s">
        <v>118</v>
      </c>
      <c r="I4" s="10" t="s">
        <v>255</v>
      </c>
      <c r="J4" s="95"/>
      <c r="K4" s="48"/>
      <c r="L4" s="48"/>
    </row>
    <row r="5" spans="1:13" s="159" customFormat="1" ht="24" customHeight="1" x14ac:dyDescent="0.25">
      <c r="A5" s="92" t="s">
        <v>198</v>
      </c>
      <c r="B5" s="11" t="s">
        <v>138</v>
      </c>
      <c r="C5" s="11" t="s">
        <v>166</v>
      </c>
      <c r="D5" s="109">
        <v>13920000</v>
      </c>
      <c r="E5" s="12" t="s">
        <v>119</v>
      </c>
      <c r="F5" s="10" t="s">
        <v>121</v>
      </c>
      <c r="G5" s="10" t="s">
        <v>122</v>
      </c>
      <c r="H5" s="10" t="s">
        <v>123</v>
      </c>
      <c r="I5" s="10" t="s">
        <v>255</v>
      </c>
      <c r="J5" s="10"/>
      <c r="K5" s="160"/>
      <c r="L5" s="48"/>
    </row>
    <row r="6" spans="1:13" s="159" customFormat="1" ht="24" customHeight="1" x14ac:dyDescent="0.25">
      <c r="A6" s="92" t="s">
        <v>198</v>
      </c>
      <c r="B6" s="11" t="s">
        <v>140</v>
      </c>
      <c r="C6" s="11" t="s">
        <v>168</v>
      </c>
      <c r="D6" s="109">
        <v>14964000</v>
      </c>
      <c r="E6" s="12" t="s">
        <v>125</v>
      </c>
      <c r="F6" s="10" t="s">
        <v>121</v>
      </c>
      <c r="G6" s="10" t="s">
        <v>122</v>
      </c>
      <c r="H6" s="10" t="s">
        <v>118</v>
      </c>
      <c r="I6" s="10" t="s">
        <v>254</v>
      </c>
      <c r="J6" s="13"/>
      <c r="K6" s="48"/>
      <c r="L6" s="48"/>
    </row>
    <row r="7" spans="1:13" s="159" customFormat="1" ht="24" customHeight="1" x14ac:dyDescent="0.25">
      <c r="A7" s="92" t="s">
        <v>196</v>
      </c>
      <c r="B7" s="11" t="s">
        <v>142</v>
      </c>
      <c r="C7" s="11" t="s">
        <v>170</v>
      </c>
      <c r="D7" s="109">
        <v>4860000</v>
      </c>
      <c r="E7" s="12" t="s">
        <v>126</v>
      </c>
      <c r="F7" s="10" t="s">
        <v>120</v>
      </c>
      <c r="G7" s="10" t="s">
        <v>122</v>
      </c>
      <c r="H7" s="10" t="s">
        <v>123</v>
      </c>
      <c r="I7" s="10" t="s">
        <v>254</v>
      </c>
      <c r="J7" s="10"/>
      <c r="K7" s="48"/>
      <c r="L7" s="48"/>
    </row>
    <row r="8" spans="1:13" s="159" customFormat="1" ht="24" customHeight="1" x14ac:dyDescent="0.25">
      <c r="A8" s="92" t="s">
        <v>196</v>
      </c>
      <c r="B8" s="6" t="s">
        <v>144</v>
      </c>
      <c r="C8" s="6" t="s">
        <v>172</v>
      </c>
      <c r="D8" s="108">
        <v>5280000</v>
      </c>
      <c r="E8" s="9" t="s">
        <v>127</v>
      </c>
      <c r="F8" s="10" t="s">
        <v>120</v>
      </c>
      <c r="G8" s="10" t="s">
        <v>122</v>
      </c>
      <c r="H8" s="10" t="s">
        <v>118</v>
      </c>
      <c r="I8" s="10" t="s">
        <v>254</v>
      </c>
      <c r="J8" s="10"/>
      <c r="K8" s="48"/>
      <c r="L8" s="48"/>
    </row>
    <row r="9" spans="1:13" s="159" customFormat="1" ht="24" customHeight="1" x14ac:dyDescent="0.25">
      <c r="A9" s="92" t="s">
        <v>196</v>
      </c>
      <c r="B9" s="6" t="s">
        <v>146</v>
      </c>
      <c r="C9" s="6" t="s">
        <v>174</v>
      </c>
      <c r="D9" s="108">
        <v>4999920</v>
      </c>
      <c r="E9" s="9" t="s">
        <v>128</v>
      </c>
      <c r="F9" s="10" t="s">
        <v>120</v>
      </c>
      <c r="G9" s="10" t="s">
        <v>122</v>
      </c>
      <c r="H9" s="10" t="s">
        <v>123</v>
      </c>
      <c r="I9" s="10" t="s">
        <v>254</v>
      </c>
      <c r="J9" s="95"/>
      <c r="K9" s="48"/>
      <c r="L9" s="48"/>
    </row>
    <row r="10" spans="1:13" s="159" customFormat="1" ht="24" customHeight="1" x14ac:dyDescent="0.25">
      <c r="A10" s="92" t="s">
        <v>196</v>
      </c>
      <c r="B10" s="6" t="s">
        <v>148</v>
      </c>
      <c r="C10" s="6" t="s">
        <v>176</v>
      </c>
      <c r="D10" s="110">
        <v>6895680</v>
      </c>
      <c r="E10" s="14" t="s">
        <v>128</v>
      </c>
      <c r="F10" s="10" t="s">
        <v>120</v>
      </c>
      <c r="G10" s="10" t="s">
        <v>122</v>
      </c>
      <c r="H10" s="10" t="s">
        <v>118</v>
      </c>
      <c r="I10" s="10" t="s">
        <v>254</v>
      </c>
      <c r="J10" s="95"/>
      <c r="K10" s="48"/>
      <c r="L10" s="48"/>
    </row>
    <row r="11" spans="1:13" s="159" customFormat="1" ht="24" customHeight="1" x14ac:dyDescent="0.25">
      <c r="A11" s="92" t="s">
        <v>196</v>
      </c>
      <c r="B11" s="6" t="s">
        <v>150</v>
      </c>
      <c r="C11" s="6" t="s">
        <v>177</v>
      </c>
      <c r="D11" s="110">
        <v>6953880</v>
      </c>
      <c r="E11" s="14" t="s">
        <v>129</v>
      </c>
      <c r="F11" s="10" t="s">
        <v>120</v>
      </c>
      <c r="G11" s="10" t="s">
        <v>122</v>
      </c>
      <c r="H11" s="10" t="s">
        <v>118</v>
      </c>
      <c r="I11" s="10" t="s">
        <v>254</v>
      </c>
      <c r="J11" s="95"/>
      <c r="K11" s="48"/>
      <c r="L11" s="48"/>
    </row>
    <row r="12" spans="1:13" s="159" customFormat="1" ht="24" customHeight="1" x14ac:dyDescent="0.25">
      <c r="A12" s="92" t="s">
        <v>196</v>
      </c>
      <c r="B12" s="6" t="s">
        <v>152</v>
      </c>
      <c r="C12" s="6" t="s">
        <v>178</v>
      </c>
      <c r="D12" s="110">
        <v>3000000</v>
      </c>
      <c r="E12" s="14" t="s">
        <v>129</v>
      </c>
      <c r="F12" s="10" t="s">
        <v>120</v>
      </c>
      <c r="G12" s="10" t="s">
        <v>122</v>
      </c>
      <c r="H12" s="10" t="s">
        <v>118</v>
      </c>
      <c r="I12" s="10" t="s">
        <v>254</v>
      </c>
      <c r="J12" s="95"/>
      <c r="K12" s="48"/>
      <c r="L12" s="48"/>
    </row>
    <row r="13" spans="1:13" s="159" customFormat="1" ht="24" customHeight="1" x14ac:dyDescent="0.25">
      <c r="A13" s="92" t="s">
        <v>196</v>
      </c>
      <c r="B13" s="6" t="s">
        <v>154</v>
      </c>
      <c r="C13" s="6" t="s">
        <v>180</v>
      </c>
      <c r="D13" s="110">
        <v>3600000</v>
      </c>
      <c r="E13" s="14" t="s">
        <v>128</v>
      </c>
      <c r="F13" s="10" t="s">
        <v>120</v>
      </c>
      <c r="G13" s="10" t="s">
        <v>122</v>
      </c>
      <c r="H13" s="10" t="s">
        <v>118</v>
      </c>
      <c r="I13" s="10" t="s">
        <v>254</v>
      </c>
      <c r="J13" s="95"/>
      <c r="K13" s="48"/>
      <c r="L13" s="48"/>
    </row>
    <row r="14" spans="1:13" s="159" customFormat="1" ht="24" customHeight="1" x14ac:dyDescent="0.25">
      <c r="A14" s="92" t="s">
        <v>196</v>
      </c>
      <c r="B14" s="6" t="s">
        <v>156</v>
      </c>
      <c r="C14" s="6" t="s">
        <v>182</v>
      </c>
      <c r="D14" s="110">
        <v>3540480</v>
      </c>
      <c r="E14" s="14" t="s">
        <v>128</v>
      </c>
      <c r="F14" s="10" t="s">
        <v>120</v>
      </c>
      <c r="G14" s="10" t="s">
        <v>122</v>
      </c>
      <c r="H14" s="10" t="s">
        <v>118</v>
      </c>
      <c r="I14" s="10" t="s">
        <v>254</v>
      </c>
      <c r="J14" s="95"/>
      <c r="K14" s="48"/>
      <c r="L14" s="48"/>
    </row>
    <row r="15" spans="1:13" s="159" customFormat="1" ht="24" customHeight="1" x14ac:dyDescent="0.25">
      <c r="A15" s="92" t="s">
        <v>196</v>
      </c>
      <c r="B15" s="6" t="s">
        <v>158</v>
      </c>
      <c r="C15" s="6" t="s">
        <v>184</v>
      </c>
      <c r="D15" s="110">
        <v>3600000</v>
      </c>
      <c r="E15" s="14" t="s">
        <v>130</v>
      </c>
      <c r="F15" s="10" t="s">
        <v>120</v>
      </c>
      <c r="G15" s="10" t="s">
        <v>97</v>
      </c>
      <c r="H15" s="10" t="s">
        <v>118</v>
      </c>
      <c r="I15" s="10" t="s">
        <v>254</v>
      </c>
      <c r="J15" s="95"/>
      <c r="K15" s="48"/>
      <c r="L15" s="48"/>
    </row>
    <row r="16" spans="1:13" s="159" customFormat="1" ht="24" customHeight="1" x14ac:dyDescent="0.25">
      <c r="A16" s="92" t="s">
        <v>196</v>
      </c>
      <c r="B16" s="6" t="s">
        <v>160</v>
      </c>
      <c r="C16" s="6" t="s">
        <v>186</v>
      </c>
      <c r="D16" s="110">
        <v>2320000</v>
      </c>
      <c r="E16" s="14" t="s">
        <v>131</v>
      </c>
      <c r="F16" s="10" t="s">
        <v>120</v>
      </c>
      <c r="G16" s="10" t="s">
        <v>133</v>
      </c>
      <c r="H16" s="10" t="s">
        <v>118</v>
      </c>
      <c r="I16" s="10" t="s">
        <v>254</v>
      </c>
      <c r="J16" s="95"/>
      <c r="K16" s="48"/>
      <c r="L16" s="48"/>
    </row>
    <row r="17" spans="1:12" s="159" customFormat="1" ht="24" customHeight="1" x14ac:dyDescent="0.25">
      <c r="A17" s="92" t="s">
        <v>196</v>
      </c>
      <c r="B17" s="6" t="s">
        <v>162</v>
      </c>
      <c r="C17" s="6" t="s">
        <v>188</v>
      </c>
      <c r="D17" s="110">
        <v>97000000</v>
      </c>
      <c r="E17" s="14" t="s">
        <v>98</v>
      </c>
      <c r="F17" s="10" t="s">
        <v>120</v>
      </c>
      <c r="G17" s="10" t="s">
        <v>122</v>
      </c>
      <c r="H17" s="10" t="s">
        <v>118</v>
      </c>
      <c r="I17" s="10" t="s">
        <v>254</v>
      </c>
      <c r="J17" s="95"/>
      <c r="K17" s="48"/>
      <c r="L17" s="48"/>
    </row>
    <row r="18" spans="1:12" s="159" customFormat="1" ht="24" customHeight="1" x14ac:dyDescent="0.25">
      <c r="A18" s="92" t="s">
        <v>196</v>
      </c>
      <c r="B18" s="6" t="s">
        <v>164</v>
      </c>
      <c r="C18" s="6" t="s">
        <v>190</v>
      </c>
      <c r="D18" s="110">
        <v>3960000</v>
      </c>
      <c r="E18" s="14" t="s">
        <v>132</v>
      </c>
      <c r="F18" s="10" t="s">
        <v>120</v>
      </c>
      <c r="G18" s="10" t="s">
        <v>97</v>
      </c>
      <c r="H18" s="10" t="s">
        <v>118</v>
      </c>
      <c r="I18" s="10" t="s">
        <v>254</v>
      </c>
      <c r="J18" s="95"/>
      <c r="K18" s="48"/>
      <c r="L18" s="48"/>
    </row>
    <row r="19" spans="1:12" ht="24" customHeight="1" x14ac:dyDescent="0.25">
      <c r="A19" s="92"/>
      <c r="B19" s="161" t="s">
        <v>134</v>
      </c>
      <c r="C19" s="6"/>
      <c r="D19" s="110"/>
      <c r="E19" s="14"/>
      <c r="F19" s="15"/>
      <c r="G19" s="10"/>
      <c r="H19" s="10"/>
      <c r="I19" s="10"/>
      <c r="J19" s="95"/>
    </row>
    <row r="20" spans="1:12" ht="24" customHeight="1" x14ac:dyDescent="0.25">
      <c r="A20" s="92"/>
      <c r="B20" s="6"/>
      <c r="C20" s="6"/>
      <c r="D20" s="110"/>
      <c r="E20" s="14"/>
      <c r="F20" s="15"/>
      <c r="G20" s="10"/>
      <c r="H20" s="10"/>
      <c r="I20" s="10"/>
      <c r="J20" s="95"/>
    </row>
    <row r="21" spans="1:12" ht="24" customHeight="1" x14ac:dyDescent="0.25">
      <c r="A21" s="92"/>
      <c r="B21" s="6"/>
      <c r="C21" s="6"/>
      <c r="D21" s="110"/>
      <c r="E21" s="14"/>
      <c r="F21" s="15"/>
      <c r="G21" s="10"/>
      <c r="H21" s="10"/>
      <c r="I21" s="10"/>
      <c r="J21" s="95"/>
    </row>
    <row r="22" spans="1:12" ht="24" customHeight="1" x14ac:dyDescent="0.25">
      <c r="A22" s="92"/>
      <c r="B22" s="6"/>
      <c r="C22" s="6"/>
      <c r="D22" s="110"/>
      <c r="E22" s="14"/>
      <c r="F22" s="15"/>
      <c r="G22" s="10"/>
      <c r="H22" s="10"/>
      <c r="I22" s="10"/>
      <c r="J22" s="95"/>
    </row>
    <row r="23" spans="1:12" ht="24" customHeight="1" x14ac:dyDescent="0.25">
      <c r="A23" s="92"/>
      <c r="B23" s="6"/>
      <c r="C23" s="6"/>
      <c r="D23" s="110"/>
      <c r="E23" s="14"/>
      <c r="F23" s="15"/>
      <c r="G23" s="10"/>
      <c r="H23" s="10"/>
      <c r="I23" s="10"/>
      <c r="J23" s="95"/>
    </row>
    <row r="24" spans="1:12" ht="24" customHeight="1" x14ac:dyDescent="0.25">
      <c r="A24" s="92"/>
      <c r="B24" s="6"/>
      <c r="C24" s="6"/>
      <c r="D24" s="110"/>
      <c r="E24" s="14"/>
      <c r="F24" s="15"/>
      <c r="G24" s="10"/>
      <c r="H24" s="10"/>
      <c r="I24" s="10"/>
      <c r="J24" s="95"/>
    </row>
    <row r="25" spans="1:12" ht="24" customHeight="1" x14ac:dyDescent="0.25">
      <c r="A25" s="92"/>
      <c r="B25" s="6"/>
      <c r="C25" s="6"/>
      <c r="D25" s="110"/>
      <c r="E25" s="14"/>
      <c r="F25" s="15"/>
      <c r="G25" s="10"/>
      <c r="H25" s="10"/>
      <c r="I25" s="10"/>
      <c r="J25" s="95"/>
    </row>
    <row r="26" spans="1:12" ht="24" customHeight="1" x14ac:dyDescent="0.25">
      <c r="A26" s="92"/>
      <c r="B26" s="6"/>
      <c r="C26" s="6"/>
      <c r="D26" s="110"/>
      <c r="E26" s="14"/>
      <c r="F26" s="15"/>
      <c r="G26" s="10"/>
      <c r="H26" s="10"/>
      <c r="I26" s="10"/>
      <c r="J26" s="95"/>
    </row>
    <row r="27" spans="1:12" ht="24" customHeight="1" x14ac:dyDescent="0.25">
      <c r="A27" s="92"/>
      <c r="B27" s="6"/>
      <c r="C27" s="6"/>
      <c r="D27" s="110"/>
      <c r="E27" s="14"/>
      <c r="F27" s="15"/>
      <c r="G27" s="10"/>
      <c r="H27" s="10"/>
      <c r="I27" s="10"/>
      <c r="J27" s="95"/>
    </row>
    <row r="28" spans="1:12" ht="24" customHeight="1" x14ac:dyDescent="0.25">
      <c r="A28" s="92"/>
      <c r="B28" s="6"/>
      <c r="C28" s="6"/>
      <c r="D28" s="110"/>
      <c r="E28" s="14"/>
      <c r="F28" s="15"/>
      <c r="G28" s="10"/>
      <c r="H28" s="10"/>
      <c r="I28" s="10"/>
      <c r="J28" s="95"/>
    </row>
    <row r="29" spans="1:12" ht="24" customHeight="1" x14ac:dyDescent="0.25">
      <c r="A29" s="92"/>
      <c r="B29" s="6"/>
      <c r="C29" s="6"/>
      <c r="D29" s="110"/>
      <c r="E29" s="14"/>
      <c r="F29" s="15"/>
      <c r="G29" s="10"/>
      <c r="H29" s="10"/>
      <c r="I29" s="10"/>
      <c r="J29" s="95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1.109375" style="76" customWidth="1"/>
    <col min="2" max="2" width="37.109375" style="152" customWidth="1"/>
    <col min="3" max="3" width="31.77734375" style="83" customWidth="1"/>
    <col min="4" max="4" width="9.33203125" style="68" customWidth="1"/>
    <col min="5" max="8" width="9.33203125" style="74" customWidth="1"/>
    <col min="9" max="9" width="9.33203125" style="76" customWidth="1"/>
    <col min="10" max="16384" width="8.88671875" style="40"/>
  </cols>
  <sheetData>
    <row r="1" spans="1:13" ht="36" customHeight="1" x14ac:dyDescent="0.1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88"/>
      <c r="K1" s="88"/>
      <c r="L1" s="88"/>
    </row>
    <row r="2" spans="1:13" ht="24" customHeight="1" x14ac:dyDescent="0.15">
      <c r="A2" s="122" t="s">
        <v>201</v>
      </c>
      <c r="B2" s="102"/>
      <c r="C2" s="102"/>
      <c r="D2" s="65"/>
      <c r="E2" s="65"/>
      <c r="F2" s="65"/>
      <c r="G2" s="65"/>
      <c r="H2" s="65"/>
      <c r="I2" s="71" t="s">
        <v>256</v>
      </c>
    </row>
    <row r="3" spans="1:13" ht="34.5" customHeight="1" x14ac:dyDescent="0.15">
      <c r="A3" s="1" t="s">
        <v>3</v>
      </c>
      <c r="B3" s="2" t="s">
        <v>4</v>
      </c>
      <c r="C3" s="1" t="s">
        <v>67</v>
      </c>
      <c r="D3" s="3" t="s">
        <v>68</v>
      </c>
      <c r="E3" s="3" t="s">
        <v>72</v>
      </c>
      <c r="F3" s="3" t="s">
        <v>69</v>
      </c>
      <c r="G3" s="3" t="s">
        <v>70</v>
      </c>
      <c r="H3" s="3" t="s">
        <v>71</v>
      </c>
      <c r="I3" s="2" t="s">
        <v>77</v>
      </c>
    </row>
    <row r="4" spans="1:13" s="162" customFormat="1" ht="24" customHeight="1" x14ac:dyDescent="0.15">
      <c r="A4" s="95" t="s">
        <v>195</v>
      </c>
      <c r="B4" s="6" t="s">
        <v>135</v>
      </c>
      <c r="C4" s="103" t="s">
        <v>115</v>
      </c>
      <c r="D4" s="111">
        <v>15600000</v>
      </c>
      <c r="E4" s="96"/>
      <c r="F4" s="176">
        <f>1300000+1300000+1300000+1300000+1300000+1300000</f>
        <v>7800000</v>
      </c>
      <c r="G4" s="96"/>
      <c r="H4" s="96">
        <f t="shared" ref="H4:H18" si="0">F4</f>
        <v>7800000</v>
      </c>
      <c r="I4" s="95"/>
    </row>
    <row r="5" spans="1:13" s="162" customFormat="1" ht="24" customHeight="1" x14ac:dyDescent="0.15">
      <c r="A5" s="95" t="s">
        <v>197</v>
      </c>
      <c r="B5" s="6" t="s">
        <v>137</v>
      </c>
      <c r="C5" s="103" t="s">
        <v>165</v>
      </c>
      <c r="D5" s="111">
        <v>13920000</v>
      </c>
      <c r="E5" s="96"/>
      <c r="F5" s="177">
        <f>1160000+1160000+1160000+1160000+1160000+1160000</f>
        <v>6960000</v>
      </c>
      <c r="G5" s="96"/>
      <c r="H5" s="96">
        <f t="shared" si="0"/>
        <v>6960000</v>
      </c>
      <c r="I5" s="95"/>
    </row>
    <row r="6" spans="1:13" s="162" customFormat="1" ht="24" customHeight="1" x14ac:dyDescent="0.15">
      <c r="A6" s="95" t="s">
        <v>197</v>
      </c>
      <c r="B6" s="6" t="s">
        <v>139</v>
      </c>
      <c r="C6" s="103" t="s">
        <v>167</v>
      </c>
      <c r="D6" s="111">
        <v>14964000</v>
      </c>
      <c r="E6" s="96"/>
      <c r="F6" s="176">
        <f>1247000+1247000+1247000+1247000+1247000+1247000</f>
        <v>7482000</v>
      </c>
      <c r="G6" s="96"/>
      <c r="H6" s="96">
        <f t="shared" si="0"/>
        <v>7482000</v>
      </c>
      <c r="I6" s="95"/>
    </row>
    <row r="7" spans="1:13" s="162" customFormat="1" ht="24" customHeight="1" x14ac:dyDescent="0.15">
      <c r="A7" s="95" t="s">
        <v>195</v>
      </c>
      <c r="B7" s="6" t="s">
        <v>141</v>
      </c>
      <c r="C7" s="103" t="s">
        <v>169</v>
      </c>
      <c r="D7" s="111">
        <v>4860000</v>
      </c>
      <c r="E7" s="96"/>
      <c r="F7" s="177">
        <f>405000+405000+405000+405000+405000+405000</f>
        <v>2430000</v>
      </c>
      <c r="G7" s="96"/>
      <c r="H7" s="96">
        <f t="shared" si="0"/>
        <v>2430000</v>
      </c>
      <c r="I7" s="95"/>
    </row>
    <row r="8" spans="1:13" s="162" customFormat="1" ht="24" customHeight="1" x14ac:dyDescent="0.15">
      <c r="A8" s="95" t="s">
        <v>195</v>
      </c>
      <c r="B8" s="6" t="s">
        <v>143</v>
      </c>
      <c r="C8" s="103" t="s">
        <v>171</v>
      </c>
      <c r="D8" s="111">
        <v>5280000</v>
      </c>
      <c r="E8" s="96"/>
      <c r="F8" s="176">
        <f>440000+440000+440000+440000+440000+440000</f>
        <v>2640000</v>
      </c>
      <c r="G8" s="96"/>
      <c r="H8" s="96">
        <f t="shared" si="0"/>
        <v>2640000</v>
      </c>
      <c r="I8" s="95"/>
    </row>
    <row r="9" spans="1:13" s="162" customFormat="1" ht="24" customHeight="1" x14ac:dyDescent="0.15">
      <c r="A9" s="95" t="s">
        <v>195</v>
      </c>
      <c r="B9" s="6" t="s">
        <v>145</v>
      </c>
      <c r="C9" s="103" t="s">
        <v>173</v>
      </c>
      <c r="D9" s="111">
        <v>4999920</v>
      </c>
      <c r="E9" s="96"/>
      <c r="F9" s="177">
        <f>416660+416660+416660+416660+416660+416660</f>
        <v>2499960</v>
      </c>
      <c r="G9" s="96"/>
      <c r="H9" s="96">
        <f t="shared" si="0"/>
        <v>2499960</v>
      </c>
      <c r="I9" s="95"/>
    </row>
    <row r="10" spans="1:13" s="162" customFormat="1" ht="24" customHeight="1" x14ac:dyDescent="0.15">
      <c r="A10" s="95" t="s">
        <v>195</v>
      </c>
      <c r="B10" s="6" t="s">
        <v>147</v>
      </c>
      <c r="C10" s="103" t="s">
        <v>175</v>
      </c>
      <c r="D10" s="111">
        <v>6895680</v>
      </c>
      <c r="E10" s="96"/>
      <c r="F10" s="176">
        <f>261140+261140+261140+261140+261140+261140</f>
        <v>1566840</v>
      </c>
      <c r="G10" s="96"/>
      <c r="H10" s="96">
        <f t="shared" si="0"/>
        <v>1566840</v>
      </c>
      <c r="I10" s="95"/>
      <c r="J10" s="225"/>
      <c r="K10" s="225"/>
      <c r="L10" s="225"/>
      <c r="M10" s="225"/>
    </row>
    <row r="11" spans="1:13" s="162" customFormat="1" ht="24" customHeight="1" x14ac:dyDescent="0.15">
      <c r="A11" s="95" t="s">
        <v>195</v>
      </c>
      <c r="B11" s="6" t="s">
        <v>149</v>
      </c>
      <c r="C11" s="103" t="s">
        <v>175</v>
      </c>
      <c r="D11" s="111">
        <v>6953880</v>
      </c>
      <c r="E11" s="96"/>
      <c r="F11" s="177">
        <f>579490+579490+579490+579490+579490+579490</f>
        <v>3476940</v>
      </c>
      <c r="G11" s="96"/>
      <c r="H11" s="96">
        <f t="shared" si="0"/>
        <v>3476940</v>
      </c>
      <c r="I11" s="95"/>
      <c r="J11" s="225"/>
      <c r="K11" s="225"/>
      <c r="L11" s="225"/>
      <c r="M11" s="225"/>
    </row>
    <row r="12" spans="1:13" s="162" customFormat="1" ht="24" customHeight="1" x14ac:dyDescent="0.15">
      <c r="A12" s="95" t="s">
        <v>195</v>
      </c>
      <c r="B12" s="6" t="s">
        <v>151</v>
      </c>
      <c r="C12" s="103" t="s">
        <v>175</v>
      </c>
      <c r="D12" s="111">
        <v>3000000</v>
      </c>
      <c r="E12" s="96"/>
      <c r="F12" s="176">
        <f>138560+119230+114410+112200+118220+127420</f>
        <v>730040</v>
      </c>
      <c r="G12" s="96"/>
      <c r="H12" s="96">
        <f t="shared" si="0"/>
        <v>730040</v>
      </c>
      <c r="I12" s="95"/>
      <c r="J12" s="225"/>
      <c r="K12" s="225"/>
      <c r="L12" s="225"/>
      <c r="M12" s="225"/>
    </row>
    <row r="13" spans="1:13" s="162" customFormat="1" ht="24" customHeight="1" x14ac:dyDescent="0.15">
      <c r="A13" s="95" t="s">
        <v>195</v>
      </c>
      <c r="B13" s="6" t="s">
        <v>153</v>
      </c>
      <c r="C13" s="103" t="s">
        <v>179</v>
      </c>
      <c r="D13" s="111">
        <v>3600000</v>
      </c>
      <c r="E13" s="96"/>
      <c r="F13" s="177">
        <f>300000+300000+300000+300000+300000+300000</f>
        <v>1800000</v>
      </c>
      <c r="G13" s="96"/>
      <c r="H13" s="96">
        <f t="shared" si="0"/>
        <v>1800000</v>
      </c>
      <c r="I13" s="95"/>
    </row>
    <row r="14" spans="1:13" s="162" customFormat="1" ht="24" customHeight="1" x14ac:dyDescent="0.15">
      <c r="A14" s="95" t="s">
        <v>195</v>
      </c>
      <c r="B14" s="6" t="s">
        <v>155</v>
      </c>
      <c r="C14" s="103" t="s">
        <v>181</v>
      </c>
      <c r="D14" s="111">
        <v>3540480</v>
      </c>
      <c r="E14" s="96"/>
      <c r="F14" s="176">
        <f>295040+295040+295040+295040+295040+295040</f>
        <v>1770240</v>
      </c>
      <c r="G14" s="96"/>
      <c r="H14" s="96">
        <f t="shared" si="0"/>
        <v>1770240</v>
      </c>
      <c r="I14" s="95"/>
    </row>
    <row r="15" spans="1:13" s="162" customFormat="1" ht="24" customHeight="1" x14ac:dyDescent="0.15">
      <c r="A15" s="95" t="s">
        <v>195</v>
      </c>
      <c r="B15" s="6" t="s">
        <v>157</v>
      </c>
      <c r="C15" s="103" t="s">
        <v>183</v>
      </c>
      <c r="D15" s="111">
        <v>3600000</v>
      </c>
      <c r="E15" s="96"/>
      <c r="F15" s="177">
        <f>300000+300000+300000+300000+300000+300000</f>
        <v>1800000</v>
      </c>
      <c r="G15" s="96"/>
      <c r="H15" s="96">
        <f t="shared" si="0"/>
        <v>1800000</v>
      </c>
      <c r="I15" s="95"/>
    </row>
    <row r="16" spans="1:13" s="162" customFormat="1" ht="24" hidden="1" customHeight="1" x14ac:dyDescent="0.15">
      <c r="A16" s="95" t="s">
        <v>195</v>
      </c>
      <c r="B16" s="6" t="s">
        <v>159</v>
      </c>
      <c r="C16" s="103" t="s">
        <v>185</v>
      </c>
      <c r="D16" s="111">
        <v>2320000</v>
      </c>
      <c r="E16" s="96"/>
      <c r="F16" s="176">
        <f>1048000+1056000</f>
        <v>2104000</v>
      </c>
      <c r="G16" s="96"/>
      <c r="H16" s="96">
        <f t="shared" si="0"/>
        <v>2104000</v>
      </c>
      <c r="I16" s="95"/>
    </row>
    <row r="17" spans="1:9" s="162" customFormat="1" ht="24" customHeight="1" x14ac:dyDescent="0.15">
      <c r="A17" s="95" t="s">
        <v>195</v>
      </c>
      <c r="B17" s="6" t="s">
        <v>161</v>
      </c>
      <c r="C17" s="103" t="s">
        <v>187</v>
      </c>
      <c r="D17" s="111">
        <v>97000000</v>
      </c>
      <c r="E17" s="96"/>
      <c r="F17" s="177">
        <f>8083330+8083330+8083330+8083330+8083330</f>
        <v>40416650</v>
      </c>
      <c r="G17" s="96"/>
      <c r="H17" s="96">
        <f t="shared" si="0"/>
        <v>40416650</v>
      </c>
      <c r="I17" s="95"/>
    </row>
    <row r="18" spans="1:9" s="162" customFormat="1" ht="24" customHeight="1" x14ac:dyDescent="0.15">
      <c r="A18" s="95" t="s">
        <v>195</v>
      </c>
      <c r="B18" s="6" t="s">
        <v>163</v>
      </c>
      <c r="C18" s="103" t="s">
        <v>189</v>
      </c>
      <c r="D18" s="111">
        <v>3960000</v>
      </c>
      <c r="E18" s="96"/>
      <c r="F18" s="176">
        <f>330000+330000+330000+330000+330000+330000</f>
        <v>1980000</v>
      </c>
      <c r="G18" s="96"/>
      <c r="H18" s="96">
        <f t="shared" si="0"/>
        <v>1980000</v>
      </c>
      <c r="I18" s="95"/>
    </row>
    <row r="19" spans="1:9" s="162" customFormat="1" ht="24" customHeight="1" x14ac:dyDescent="0.15">
      <c r="A19" s="95"/>
      <c r="B19" s="161" t="s">
        <v>134</v>
      </c>
      <c r="C19" s="103"/>
      <c r="D19" s="111"/>
      <c r="E19" s="96"/>
      <c r="F19" s="177"/>
      <c r="G19" s="96"/>
      <c r="H19" s="96"/>
      <c r="I19" s="95"/>
    </row>
    <row r="20" spans="1:9" s="151" customFormat="1" ht="24" customHeight="1" x14ac:dyDescent="0.15">
      <c r="A20" s="92"/>
      <c r="B20" s="6"/>
      <c r="C20" s="103"/>
      <c r="D20" s="111"/>
      <c r="E20" s="93"/>
      <c r="F20" s="94"/>
      <c r="G20" s="96"/>
      <c r="H20" s="96"/>
      <c r="I20" s="95"/>
    </row>
    <row r="21" spans="1:9" s="151" customFormat="1" ht="24" customHeight="1" x14ac:dyDescent="0.15">
      <c r="A21" s="92"/>
      <c r="B21" s="11"/>
      <c r="C21" s="99"/>
      <c r="D21" s="113"/>
      <c r="E21" s="96"/>
      <c r="F21" s="96"/>
      <c r="G21" s="112"/>
      <c r="H21" s="112"/>
      <c r="I21" s="95"/>
    </row>
    <row r="26" spans="1:9" ht="24" customHeight="1" x14ac:dyDescent="0.15">
      <c r="A26" s="76">
        <v>2020</v>
      </c>
      <c r="B26" s="152" t="s">
        <v>103</v>
      </c>
      <c r="C26" s="83" t="s">
        <v>101</v>
      </c>
      <c r="D26" s="68">
        <v>3540480</v>
      </c>
      <c r="F26" s="74">
        <v>295040</v>
      </c>
      <c r="G26" s="74" t="s">
        <v>107</v>
      </c>
    </row>
    <row r="27" spans="1:9" ht="24" customHeight="1" x14ac:dyDescent="0.15">
      <c r="A27" s="76">
        <v>2020</v>
      </c>
      <c r="B27" s="152" t="s">
        <v>103</v>
      </c>
      <c r="C27" s="83" t="s">
        <v>102</v>
      </c>
      <c r="D27" s="68">
        <v>3600000</v>
      </c>
      <c r="F27" s="74">
        <v>300000</v>
      </c>
      <c r="G27" s="74" t="s">
        <v>107</v>
      </c>
    </row>
    <row r="28" spans="1:9" ht="24" customHeight="1" x14ac:dyDescent="0.15">
      <c r="A28" s="76">
        <v>2020</v>
      </c>
      <c r="B28" s="152" t="s">
        <v>103</v>
      </c>
      <c r="C28" s="83" t="s">
        <v>104</v>
      </c>
      <c r="D28" s="68">
        <v>0</v>
      </c>
      <c r="F28" s="74">
        <v>56066130</v>
      </c>
      <c r="G28" s="74" t="s">
        <v>108</v>
      </c>
    </row>
    <row r="29" spans="1:9" ht="24" customHeight="1" x14ac:dyDescent="0.15">
      <c r="A29" s="76">
        <v>2020</v>
      </c>
      <c r="B29" s="152" t="s">
        <v>106</v>
      </c>
      <c r="C29" s="83" t="s">
        <v>105</v>
      </c>
      <c r="D29" s="68">
        <v>14964000</v>
      </c>
      <c r="F29" s="74">
        <v>1247000</v>
      </c>
      <c r="G29" s="74" t="s">
        <v>109</v>
      </c>
    </row>
    <row r="30" spans="1:9" ht="24" customHeight="1" x14ac:dyDescent="0.15">
      <c r="A30" s="76">
        <v>2020</v>
      </c>
      <c r="B30" s="152" t="s">
        <v>106</v>
      </c>
      <c r="C30" s="83" t="s">
        <v>110</v>
      </c>
      <c r="D30" s="68">
        <v>13920000</v>
      </c>
      <c r="F30" s="74">
        <v>1160000</v>
      </c>
      <c r="G30" s="74" t="s">
        <v>109</v>
      </c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showGridLines="0" zoomScaleNormal="100" workbookViewId="0">
      <selection activeCell="A3" sqref="A3:A9"/>
    </sheetView>
  </sheetViews>
  <sheetFormatPr defaultRowHeight="24" customHeight="1" x14ac:dyDescent="0.15"/>
  <cols>
    <col min="1" max="1" width="14.5546875" style="140" customWidth="1"/>
    <col min="2" max="2" width="17.21875" style="140" customWidth="1"/>
    <col min="3" max="3" width="19.109375" style="140" customWidth="1"/>
    <col min="4" max="4" width="18" style="140" customWidth="1"/>
    <col min="5" max="5" width="23.77734375" style="140" customWidth="1"/>
    <col min="6" max="6" width="8.88671875" style="126"/>
    <col min="7" max="7" width="9" style="126" bestFit="1" customWidth="1"/>
    <col min="8" max="16384" width="8.88671875" style="126"/>
  </cols>
  <sheetData>
    <row r="1" spans="1:5" s="141" customFormat="1" ht="36" customHeight="1" x14ac:dyDescent="0.15">
      <c r="A1" s="119" t="s">
        <v>19</v>
      </c>
      <c r="B1" s="119"/>
      <c r="C1" s="119"/>
      <c r="D1" s="119"/>
      <c r="E1" s="119"/>
    </row>
    <row r="2" spans="1:5" s="143" customFormat="1" ht="24" customHeight="1" thickBot="1" x14ac:dyDescent="0.2">
      <c r="A2" s="122" t="s">
        <v>201</v>
      </c>
      <c r="B2" s="120"/>
      <c r="C2" s="142"/>
      <c r="D2" s="142"/>
      <c r="E2" s="127" t="s">
        <v>91</v>
      </c>
    </row>
    <row r="3" spans="1:5" ht="24" customHeight="1" thickTop="1" x14ac:dyDescent="0.15">
      <c r="A3" s="186" t="s">
        <v>47</v>
      </c>
      <c r="B3" s="128" t="s">
        <v>48</v>
      </c>
      <c r="C3" s="189" t="s">
        <v>257</v>
      </c>
      <c r="D3" s="190"/>
      <c r="E3" s="191"/>
    </row>
    <row r="4" spans="1:5" ht="24" customHeight="1" x14ac:dyDescent="0.15">
      <c r="A4" s="187"/>
      <c r="B4" s="129" t="s">
        <v>49</v>
      </c>
      <c r="C4" s="130">
        <v>1100000</v>
      </c>
      <c r="D4" s="131" t="s">
        <v>85</v>
      </c>
      <c r="E4" s="132" t="s">
        <v>285</v>
      </c>
    </row>
    <row r="5" spans="1:5" ht="24" customHeight="1" x14ac:dyDescent="0.15">
      <c r="A5" s="187"/>
      <c r="B5" s="129" t="s">
        <v>50</v>
      </c>
      <c r="C5" s="167">
        <v>0.90909090909090906</v>
      </c>
      <c r="D5" s="131" t="s">
        <v>29</v>
      </c>
      <c r="E5" s="132">
        <v>1000000</v>
      </c>
    </row>
    <row r="6" spans="1:5" ht="24" customHeight="1" x14ac:dyDescent="0.15">
      <c r="A6" s="187"/>
      <c r="B6" s="129" t="s">
        <v>28</v>
      </c>
      <c r="C6" s="133">
        <v>43987</v>
      </c>
      <c r="D6" s="131" t="s">
        <v>84</v>
      </c>
      <c r="E6" s="134" t="s">
        <v>278</v>
      </c>
    </row>
    <row r="7" spans="1:5" ht="24" customHeight="1" x14ac:dyDescent="0.15">
      <c r="A7" s="187"/>
      <c r="B7" s="129" t="s">
        <v>51</v>
      </c>
      <c r="C7" s="135" t="s">
        <v>111</v>
      </c>
      <c r="D7" s="131" t="s">
        <v>52</v>
      </c>
      <c r="E7" s="166">
        <v>44012</v>
      </c>
    </row>
    <row r="8" spans="1:5" ht="24" customHeight="1" x14ac:dyDescent="0.15">
      <c r="A8" s="187"/>
      <c r="B8" s="129" t="s">
        <v>53</v>
      </c>
      <c r="C8" s="135" t="s">
        <v>191</v>
      </c>
      <c r="D8" s="131" t="s">
        <v>31</v>
      </c>
      <c r="E8" s="134" t="s">
        <v>258</v>
      </c>
    </row>
    <row r="9" spans="1:5" ht="24" customHeight="1" thickBot="1" x14ac:dyDescent="0.2">
      <c r="A9" s="188"/>
      <c r="B9" s="136" t="s">
        <v>54</v>
      </c>
      <c r="C9" s="137" t="s">
        <v>194</v>
      </c>
      <c r="D9" s="138" t="s">
        <v>55</v>
      </c>
      <c r="E9" s="139" t="s">
        <v>287</v>
      </c>
    </row>
    <row r="10" spans="1:5" ht="24" customHeight="1" thickTop="1" x14ac:dyDescent="0.15">
      <c r="A10" s="186" t="s">
        <v>47</v>
      </c>
      <c r="B10" s="128" t="s">
        <v>48</v>
      </c>
      <c r="C10" s="189" t="s">
        <v>259</v>
      </c>
      <c r="D10" s="190"/>
      <c r="E10" s="191"/>
    </row>
    <row r="11" spans="1:5" ht="24" customHeight="1" x14ac:dyDescent="0.15">
      <c r="A11" s="187"/>
      <c r="B11" s="129" t="s">
        <v>49</v>
      </c>
      <c r="C11" s="130">
        <v>1600000</v>
      </c>
      <c r="D11" s="131" t="s">
        <v>85</v>
      </c>
      <c r="E11" s="132" t="s">
        <v>260</v>
      </c>
    </row>
    <row r="12" spans="1:5" ht="24" customHeight="1" x14ac:dyDescent="0.15">
      <c r="A12" s="187"/>
      <c r="B12" s="129" t="s">
        <v>50</v>
      </c>
      <c r="C12" s="167">
        <v>0.92812499999999998</v>
      </c>
      <c r="D12" s="131" t="s">
        <v>29</v>
      </c>
      <c r="E12" s="132">
        <v>1485000</v>
      </c>
    </row>
    <row r="13" spans="1:5" ht="24" customHeight="1" x14ac:dyDescent="0.15">
      <c r="A13" s="187"/>
      <c r="B13" s="129" t="s">
        <v>28</v>
      </c>
      <c r="C13" s="133">
        <v>43987</v>
      </c>
      <c r="D13" s="131" t="s">
        <v>84</v>
      </c>
      <c r="E13" s="134" t="s">
        <v>279</v>
      </c>
    </row>
    <row r="14" spans="1:5" ht="24" customHeight="1" x14ac:dyDescent="0.15">
      <c r="A14" s="187"/>
      <c r="B14" s="129" t="s">
        <v>51</v>
      </c>
      <c r="C14" s="135" t="s">
        <v>111</v>
      </c>
      <c r="D14" s="131" t="s">
        <v>52</v>
      </c>
      <c r="E14" s="166">
        <v>44000</v>
      </c>
    </row>
    <row r="15" spans="1:5" ht="24" customHeight="1" x14ac:dyDescent="0.15">
      <c r="A15" s="187"/>
      <c r="B15" s="129" t="s">
        <v>53</v>
      </c>
      <c r="C15" s="135" t="s">
        <v>192</v>
      </c>
      <c r="D15" s="131" t="s">
        <v>31</v>
      </c>
      <c r="E15" s="134" t="s">
        <v>261</v>
      </c>
    </row>
    <row r="16" spans="1:5" ht="24" customHeight="1" thickBot="1" x14ac:dyDescent="0.2">
      <c r="A16" s="188"/>
      <c r="B16" s="136" t="s">
        <v>54</v>
      </c>
      <c r="C16" s="137" t="s">
        <v>194</v>
      </c>
      <c r="D16" s="138" t="s">
        <v>55</v>
      </c>
      <c r="E16" s="139" t="s">
        <v>262</v>
      </c>
    </row>
    <row r="17" spans="1:5" ht="24" customHeight="1" thickTop="1" x14ac:dyDescent="0.15">
      <c r="A17" s="186" t="s">
        <v>47</v>
      </c>
      <c r="B17" s="128" t="s">
        <v>48</v>
      </c>
      <c r="C17" s="189" t="s">
        <v>263</v>
      </c>
      <c r="D17" s="190"/>
      <c r="E17" s="191"/>
    </row>
    <row r="18" spans="1:5" ht="24" customHeight="1" x14ac:dyDescent="0.15">
      <c r="A18" s="187"/>
      <c r="B18" s="129" t="s">
        <v>49</v>
      </c>
      <c r="C18" s="130">
        <v>850000</v>
      </c>
      <c r="D18" s="131" t="s">
        <v>85</v>
      </c>
      <c r="E18" s="132" t="s">
        <v>286</v>
      </c>
    </row>
    <row r="19" spans="1:5" ht="24" customHeight="1" x14ac:dyDescent="0.15">
      <c r="A19" s="187"/>
      <c r="B19" s="129" t="s">
        <v>50</v>
      </c>
      <c r="C19" s="167">
        <v>0.94117647058823528</v>
      </c>
      <c r="D19" s="131" t="s">
        <v>29</v>
      </c>
      <c r="E19" s="132">
        <v>800000</v>
      </c>
    </row>
    <row r="20" spans="1:5" ht="24" customHeight="1" x14ac:dyDescent="0.15">
      <c r="A20" s="187"/>
      <c r="B20" s="129" t="s">
        <v>28</v>
      </c>
      <c r="C20" s="133">
        <v>43993</v>
      </c>
      <c r="D20" s="131" t="s">
        <v>84</v>
      </c>
      <c r="E20" s="134" t="s">
        <v>280</v>
      </c>
    </row>
    <row r="21" spans="1:5" ht="24" customHeight="1" x14ac:dyDescent="0.15">
      <c r="A21" s="187"/>
      <c r="B21" s="129" t="s">
        <v>51</v>
      </c>
      <c r="C21" s="135" t="s">
        <v>111</v>
      </c>
      <c r="D21" s="131" t="s">
        <v>52</v>
      </c>
      <c r="E21" s="166">
        <v>44001</v>
      </c>
    </row>
    <row r="22" spans="1:5" ht="24" customHeight="1" x14ac:dyDescent="0.15">
      <c r="A22" s="187"/>
      <c r="B22" s="129" t="s">
        <v>53</v>
      </c>
      <c r="C22" s="135" t="s">
        <v>191</v>
      </c>
      <c r="D22" s="131" t="s">
        <v>31</v>
      </c>
      <c r="E22" s="134" t="s">
        <v>258</v>
      </c>
    </row>
    <row r="23" spans="1:5" ht="24" customHeight="1" thickBot="1" x14ac:dyDescent="0.2">
      <c r="A23" s="188"/>
      <c r="B23" s="136" t="s">
        <v>54</v>
      </c>
      <c r="C23" s="137" t="s">
        <v>194</v>
      </c>
      <c r="D23" s="138" t="s">
        <v>55</v>
      </c>
      <c r="E23" s="139" t="s">
        <v>287</v>
      </c>
    </row>
    <row r="24" spans="1:5" ht="24" customHeight="1" thickTop="1" x14ac:dyDescent="0.15">
      <c r="A24" s="186" t="s">
        <v>47</v>
      </c>
      <c r="B24" s="128" t="s">
        <v>48</v>
      </c>
      <c r="C24" s="189" t="s">
        <v>264</v>
      </c>
      <c r="D24" s="190"/>
      <c r="E24" s="191"/>
    </row>
    <row r="25" spans="1:5" ht="24" customHeight="1" x14ac:dyDescent="0.15">
      <c r="A25" s="187"/>
      <c r="B25" s="129" t="s">
        <v>49</v>
      </c>
      <c r="C25" s="130">
        <v>1050000</v>
      </c>
      <c r="D25" s="131" t="s">
        <v>85</v>
      </c>
      <c r="E25" s="132" t="s">
        <v>265</v>
      </c>
    </row>
    <row r="26" spans="1:5" ht="24" customHeight="1" x14ac:dyDescent="0.15">
      <c r="A26" s="187"/>
      <c r="B26" s="129" t="s">
        <v>50</v>
      </c>
      <c r="C26" s="167">
        <v>0.92380952380952386</v>
      </c>
      <c r="D26" s="131" t="s">
        <v>29</v>
      </c>
      <c r="E26" s="132">
        <v>970000</v>
      </c>
    </row>
    <row r="27" spans="1:5" ht="24" customHeight="1" x14ac:dyDescent="0.15">
      <c r="A27" s="187"/>
      <c r="B27" s="129" t="s">
        <v>28</v>
      </c>
      <c r="C27" s="133">
        <v>43998</v>
      </c>
      <c r="D27" s="131" t="s">
        <v>84</v>
      </c>
      <c r="E27" s="134" t="s">
        <v>281</v>
      </c>
    </row>
    <row r="28" spans="1:5" ht="24" customHeight="1" x14ac:dyDescent="0.15">
      <c r="A28" s="187"/>
      <c r="B28" s="129" t="s">
        <v>51</v>
      </c>
      <c r="C28" s="135" t="s">
        <v>111</v>
      </c>
      <c r="D28" s="131" t="s">
        <v>52</v>
      </c>
      <c r="E28" s="166">
        <v>44008</v>
      </c>
    </row>
    <row r="29" spans="1:5" ht="24" customHeight="1" x14ac:dyDescent="0.15">
      <c r="A29" s="187"/>
      <c r="B29" s="129" t="s">
        <v>53</v>
      </c>
      <c r="C29" s="135" t="s">
        <v>191</v>
      </c>
      <c r="D29" s="131" t="s">
        <v>31</v>
      </c>
      <c r="E29" s="134" t="s">
        <v>266</v>
      </c>
    </row>
    <row r="30" spans="1:5" ht="24" customHeight="1" thickBot="1" x14ac:dyDescent="0.2">
      <c r="A30" s="188"/>
      <c r="B30" s="136" t="s">
        <v>54</v>
      </c>
      <c r="C30" s="137" t="s">
        <v>194</v>
      </c>
      <c r="D30" s="138" t="s">
        <v>55</v>
      </c>
      <c r="E30" s="139" t="s">
        <v>267</v>
      </c>
    </row>
    <row r="31" spans="1:5" ht="24" customHeight="1" thickTop="1" x14ac:dyDescent="0.15">
      <c r="A31" s="186" t="s">
        <v>47</v>
      </c>
      <c r="B31" s="128" t="s">
        <v>48</v>
      </c>
      <c r="C31" s="189" t="s">
        <v>268</v>
      </c>
      <c r="D31" s="190"/>
      <c r="E31" s="191"/>
    </row>
    <row r="32" spans="1:5" ht="24" customHeight="1" x14ac:dyDescent="0.15">
      <c r="A32" s="187"/>
      <c r="B32" s="129" t="s">
        <v>49</v>
      </c>
      <c r="C32" s="130">
        <v>22000000</v>
      </c>
      <c r="D32" s="131" t="s">
        <v>85</v>
      </c>
      <c r="E32" s="132" t="s">
        <v>269</v>
      </c>
    </row>
    <row r="33" spans="1:5" ht="24" customHeight="1" x14ac:dyDescent="0.15">
      <c r="A33" s="187"/>
      <c r="B33" s="129" t="s">
        <v>50</v>
      </c>
      <c r="C33" s="167">
        <v>0.95</v>
      </c>
      <c r="D33" s="131" t="s">
        <v>29</v>
      </c>
      <c r="E33" s="132">
        <v>20900000</v>
      </c>
    </row>
    <row r="34" spans="1:5" ht="24" customHeight="1" x14ac:dyDescent="0.15">
      <c r="A34" s="187"/>
      <c r="B34" s="129" t="s">
        <v>28</v>
      </c>
      <c r="C34" s="133">
        <v>44001</v>
      </c>
      <c r="D34" s="131" t="s">
        <v>84</v>
      </c>
      <c r="E34" s="134" t="s">
        <v>282</v>
      </c>
    </row>
    <row r="35" spans="1:5" ht="24" customHeight="1" x14ac:dyDescent="0.15">
      <c r="A35" s="187"/>
      <c r="B35" s="129" t="s">
        <v>51</v>
      </c>
      <c r="C35" s="135" t="s">
        <v>111</v>
      </c>
      <c r="D35" s="131" t="s">
        <v>52</v>
      </c>
      <c r="E35" s="166"/>
    </row>
    <row r="36" spans="1:5" ht="24" customHeight="1" x14ac:dyDescent="0.15">
      <c r="A36" s="187"/>
      <c r="B36" s="129" t="s">
        <v>53</v>
      </c>
      <c r="C36" s="135" t="s">
        <v>191</v>
      </c>
      <c r="D36" s="131" t="s">
        <v>31</v>
      </c>
      <c r="E36" s="134" t="s">
        <v>266</v>
      </c>
    </row>
    <row r="37" spans="1:5" ht="24" customHeight="1" thickBot="1" x14ac:dyDescent="0.2">
      <c r="A37" s="188"/>
      <c r="B37" s="136" t="s">
        <v>54</v>
      </c>
      <c r="C37" s="137" t="s">
        <v>194</v>
      </c>
      <c r="D37" s="138" t="s">
        <v>55</v>
      </c>
      <c r="E37" s="139" t="s">
        <v>267</v>
      </c>
    </row>
    <row r="38" spans="1:5" ht="24" customHeight="1" thickTop="1" x14ac:dyDescent="0.15">
      <c r="A38" s="186" t="s">
        <v>47</v>
      </c>
      <c r="B38" s="128" t="s">
        <v>48</v>
      </c>
      <c r="C38" s="189" t="s">
        <v>270</v>
      </c>
      <c r="D38" s="190"/>
      <c r="E38" s="191"/>
    </row>
    <row r="39" spans="1:5" ht="24" customHeight="1" x14ac:dyDescent="0.15">
      <c r="A39" s="187"/>
      <c r="B39" s="129" t="s">
        <v>49</v>
      </c>
      <c r="C39" s="130">
        <v>13700000</v>
      </c>
      <c r="D39" s="131" t="s">
        <v>85</v>
      </c>
      <c r="E39" s="132" t="s">
        <v>271</v>
      </c>
    </row>
    <row r="40" spans="1:5" ht="24" customHeight="1" x14ac:dyDescent="0.15">
      <c r="A40" s="187"/>
      <c r="B40" s="129" t="s">
        <v>50</v>
      </c>
      <c r="C40" s="167">
        <v>0.93</v>
      </c>
      <c r="D40" s="131" t="s">
        <v>29</v>
      </c>
      <c r="E40" s="132">
        <v>12741000</v>
      </c>
    </row>
    <row r="41" spans="1:5" ht="24" customHeight="1" x14ac:dyDescent="0.15">
      <c r="A41" s="187"/>
      <c r="B41" s="129" t="s">
        <v>28</v>
      </c>
      <c r="C41" s="133">
        <v>44008</v>
      </c>
      <c r="D41" s="131" t="s">
        <v>84</v>
      </c>
      <c r="E41" s="134" t="s">
        <v>283</v>
      </c>
    </row>
    <row r="42" spans="1:5" ht="24" customHeight="1" x14ac:dyDescent="0.15">
      <c r="A42" s="187"/>
      <c r="B42" s="129" t="s">
        <v>51</v>
      </c>
      <c r="C42" s="135" t="s">
        <v>111</v>
      </c>
      <c r="D42" s="131" t="s">
        <v>52</v>
      </c>
      <c r="E42" s="166"/>
    </row>
    <row r="43" spans="1:5" ht="24" customHeight="1" x14ac:dyDescent="0.15">
      <c r="A43" s="187"/>
      <c r="B43" s="129" t="s">
        <v>53</v>
      </c>
      <c r="C43" s="135" t="s">
        <v>191</v>
      </c>
      <c r="D43" s="131" t="s">
        <v>31</v>
      </c>
      <c r="E43" s="134" t="s">
        <v>272</v>
      </c>
    </row>
    <row r="44" spans="1:5" ht="24" customHeight="1" thickBot="1" x14ac:dyDescent="0.2">
      <c r="A44" s="188"/>
      <c r="B44" s="136" t="s">
        <v>54</v>
      </c>
      <c r="C44" s="137" t="s">
        <v>194</v>
      </c>
      <c r="D44" s="138" t="s">
        <v>55</v>
      </c>
      <c r="E44" s="139" t="s">
        <v>273</v>
      </c>
    </row>
    <row r="45" spans="1:5" ht="24" customHeight="1" thickTop="1" x14ac:dyDescent="0.15">
      <c r="A45" s="186" t="s">
        <v>47</v>
      </c>
      <c r="B45" s="128" t="s">
        <v>48</v>
      </c>
      <c r="C45" s="189" t="s">
        <v>274</v>
      </c>
      <c r="D45" s="190"/>
      <c r="E45" s="191"/>
    </row>
    <row r="46" spans="1:5" ht="24" customHeight="1" x14ac:dyDescent="0.15">
      <c r="A46" s="187"/>
      <c r="B46" s="129" t="s">
        <v>49</v>
      </c>
      <c r="C46" s="130">
        <v>474251875</v>
      </c>
      <c r="D46" s="131" t="s">
        <v>85</v>
      </c>
      <c r="E46" s="132" t="s">
        <v>275</v>
      </c>
    </row>
    <row r="47" spans="1:5" ht="24" customHeight="1" x14ac:dyDescent="0.15">
      <c r="A47" s="187"/>
      <c r="B47" s="129" t="s">
        <v>50</v>
      </c>
      <c r="C47" s="167">
        <v>0.877646904400747</v>
      </c>
      <c r="D47" s="131" t="s">
        <v>29</v>
      </c>
      <c r="E47" s="132">
        <v>416225690</v>
      </c>
    </row>
    <row r="48" spans="1:5" ht="24" customHeight="1" x14ac:dyDescent="0.15">
      <c r="A48" s="187"/>
      <c r="B48" s="129" t="s">
        <v>28</v>
      </c>
      <c r="C48" s="133">
        <v>44012</v>
      </c>
      <c r="D48" s="131" t="s">
        <v>84</v>
      </c>
      <c r="E48" s="134" t="s">
        <v>284</v>
      </c>
    </row>
    <row r="49" spans="1:5" ht="24" customHeight="1" x14ac:dyDescent="0.15">
      <c r="A49" s="187"/>
      <c r="B49" s="129" t="s">
        <v>51</v>
      </c>
      <c r="C49" s="135" t="s">
        <v>215</v>
      </c>
      <c r="D49" s="131" t="s">
        <v>52</v>
      </c>
      <c r="E49" s="166"/>
    </row>
    <row r="50" spans="1:5" ht="24" customHeight="1" x14ac:dyDescent="0.15">
      <c r="A50" s="187"/>
      <c r="B50" s="129" t="s">
        <v>53</v>
      </c>
      <c r="C50" s="135" t="s">
        <v>191</v>
      </c>
      <c r="D50" s="131" t="s">
        <v>31</v>
      </c>
      <c r="E50" s="134" t="s">
        <v>276</v>
      </c>
    </row>
    <row r="51" spans="1:5" ht="24" customHeight="1" thickBot="1" x14ac:dyDescent="0.2">
      <c r="A51" s="188"/>
      <c r="B51" s="136" t="s">
        <v>54</v>
      </c>
      <c r="C51" s="137" t="s">
        <v>216</v>
      </c>
      <c r="D51" s="138" t="s">
        <v>55</v>
      </c>
      <c r="E51" s="139" t="s">
        <v>277</v>
      </c>
    </row>
    <row r="52" spans="1:5" ht="24" customHeight="1" thickTop="1" x14ac:dyDescent="0.15"/>
  </sheetData>
  <mergeCells count="14">
    <mergeCell ref="A45:A51"/>
    <mergeCell ref="C45:E45"/>
    <mergeCell ref="A3:A9"/>
    <mergeCell ref="C3:E3"/>
    <mergeCell ref="A31:A37"/>
    <mergeCell ref="C31:E31"/>
    <mergeCell ref="A38:A44"/>
    <mergeCell ref="C38:E38"/>
    <mergeCell ref="A17:A23"/>
    <mergeCell ref="C17:E17"/>
    <mergeCell ref="A24:A30"/>
    <mergeCell ref="C24:E24"/>
    <mergeCell ref="A10:A16"/>
    <mergeCell ref="C10:E10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showGridLines="0" zoomScaleNormal="100" workbookViewId="0">
      <selection activeCell="A3" sqref="A3"/>
    </sheetView>
  </sheetViews>
  <sheetFormatPr defaultRowHeight="20.25" customHeight="1" x14ac:dyDescent="0.15"/>
  <cols>
    <col min="1" max="1" width="17.109375" style="76" customWidth="1"/>
    <col min="2" max="2" width="20.44140625" style="76" customWidth="1"/>
    <col min="3" max="3" width="18.33203125" style="76" customWidth="1"/>
    <col min="4" max="6" width="15.5546875" style="76" customWidth="1"/>
    <col min="7" max="16384" width="8.88671875" style="40"/>
  </cols>
  <sheetData>
    <row r="1" spans="1:7" s="88" customFormat="1" ht="36" customHeight="1" x14ac:dyDescent="0.15">
      <c r="A1" s="17" t="s">
        <v>20</v>
      </c>
      <c r="B1" s="17"/>
      <c r="C1" s="17"/>
      <c r="D1" s="17"/>
      <c r="E1" s="17"/>
      <c r="F1" s="17"/>
    </row>
    <row r="2" spans="1:7" ht="20.25" customHeight="1" thickBot="1" x14ac:dyDescent="0.2">
      <c r="A2" s="122" t="s">
        <v>201</v>
      </c>
      <c r="B2" s="80"/>
      <c r="C2" s="70"/>
      <c r="D2" s="70"/>
      <c r="E2" s="70"/>
      <c r="F2" s="71" t="s">
        <v>91</v>
      </c>
    </row>
    <row r="3" spans="1:7" ht="20.25" customHeight="1" thickTop="1" x14ac:dyDescent="0.15">
      <c r="A3" s="124" t="s">
        <v>27</v>
      </c>
      <c r="B3" s="204" t="str">
        <f>[1]수의계약현황!$D$56</f>
        <v xml:space="preserve">코로나19 대응사업 [청년의 봄을 사드립니다] 사후 홍보영상 제작 </v>
      </c>
      <c r="C3" s="204"/>
      <c r="D3" s="204"/>
      <c r="E3" s="204"/>
      <c r="F3" s="205"/>
    </row>
    <row r="4" spans="1:7" ht="20.25" customHeight="1" x14ac:dyDescent="0.15">
      <c r="A4" s="206" t="s">
        <v>35</v>
      </c>
      <c r="B4" s="194" t="s">
        <v>28</v>
      </c>
      <c r="C4" s="209" t="s">
        <v>78</v>
      </c>
      <c r="D4" s="172" t="s">
        <v>36</v>
      </c>
      <c r="E4" s="172" t="s">
        <v>29</v>
      </c>
      <c r="F4" s="173" t="s">
        <v>99</v>
      </c>
    </row>
    <row r="5" spans="1:7" ht="20.25" customHeight="1" x14ac:dyDescent="0.15">
      <c r="A5" s="207"/>
      <c r="B5" s="194"/>
      <c r="C5" s="210"/>
      <c r="D5" s="172" t="s">
        <v>37</v>
      </c>
      <c r="E5" s="172" t="s">
        <v>30</v>
      </c>
      <c r="F5" s="173" t="s">
        <v>38</v>
      </c>
    </row>
    <row r="6" spans="1:7" ht="20.25" customHeight="1" x14ac:dyDescent="0.15">
      <c r="A6" s="207"/>
      <c r="B6" s="211">
        <f>[1]수의계약현황!$E$56</f>
        <v>43987</v>
      </c>
      <c r="C6" s="212" t="str">
        <f>[1]수의계약현황!$I$56</f>
        <v>2020-06-08~2020-06-30</v>
      </c>
      <c r="D6" s="214">
        <f>[1]수의계약현황!$K$56</f>
        <v>1100000</v>
      </c>
      <c r="E6" s="214">
        <f>[1]수의계약현황!$L$56</f>
        <v>1000000</v>
      </c>
      <c r="F6" s="216">
        <f>[1]수의계약현황!$M$56</f>
        <v>0.90909090909090906</v>
      </c>
      <c r="G6" s="81"/>
    </row>
    <row r="7" spans="1:7" ht="20.25" customHeight="1" x14ac:dyDescent="0.15">
      <c r="A7" s="208"/>
      <c r="B7" s="211"/>
      <c r="C7" s="213"/>
      <c r="D7" s="215"/>
      <c r="E7" s="215"/>
      <c r="F7" s="216"/>
    </row>
    <row r="8" spans="1:7" ht="20.25" customHeight="1" x14ac:dyDescent="0.15">
      <c r="A8" s="192" t="s">
        <v>31</v>
      </c>
      <c r="B8" s="174" t="s">
        <v>32</v>
      </c>
      <c r="C8" s="174" t="s">
        <v>41</v>
      </c>
      <c r="D8" s="194" t="s">
        <v>33</v>
      </c>
      <c r="E8" s="194"/>
      <c r="F8" s="195"/>
    </row>
    <row r="9" spans="1:7" ht="20.25" customHeight="1" x14ac:dyDescent="0.15">
      <c r="A9" s="193"/>
      <c r="B9" s="10" t="str">
        <f>[1]수의계약현황!$F$56</f>
        <v>티오피이엔티</v>
      </c>
      <c r="C9" s="10" t="str">
        <f>[1]수의계약현황!$J$56</f>
        <v>강인성</v>
      </c>
      <c r="D9" s="196" t="str">
        <f>[1]수의계약현황!$N$56</f>
        <v>경기도 용인시 기흥구 흥덕4로30번길 18, 4층 402호(영덕동)</v>
      </c>
      <c r="E9" s="197"/>
      <c r="F9" s="198"/>
    </row>
    <row r="10" spans="1:7" ht="20.25" customHeight="1" x14ac:dyDescent="0.15">
      <c r="A10" s="170" t="s">
        <v>40</v>
      </c>
      <c r="B10" s="199" t="str">
        <f>[1]수의계약현황!$G$56</f>
        <v>지방계약법 시행령 제25조 1항</v>
      </c>
      <c r="C10" s="199"/>
      <c r="D10" s="200"/>
      <c r="E10" s="200"/>
      <c r="F10" s="201"/>
    </row>
    <row r="11" spans="1:7" ht="20.25" customHeight="1" x14ac:dyDescent="0.15">
      <c r="A11" s="170" t="s">
        <v>39</v>
      </c>
      <c r="B11" s="200" t="str">
        <f>[1]수의계약현황!$H$56</f>
        <v>성남시청년지원센터</v>
      </c>
      <c r="C11" s="200"/>
      <c r="D11" s="200"/>
      <c r="E11" s="200"/>
      <c r="F11" s="201"/>
    </row>
    <row r="12" spans="1:7" ht="20.25" customHeight="1" thickBot="1" x14ac:dyDescent="0.2">
      <c r="A12" s="125" t="s">
        <v>34</v>
      </c>
      <c r="B12" s="202"/>
      <c r="C12" s="202"/>
      <c r="D12" s="202"/>
      <c r="E12" s="202"/>
      <c r="F12" s="203"/>
    </row>
    <row r="13" spans="1:7" ht="20.25" customHeight="1" thickTop="1" x14ac:dyDescent="0.15">
      <c r="A13" s="124" t="s">
        <v>27</v>
      </c>
      <c r="B13" s="204" t="str">
        <f>[1]수의계약현황!$D$57</f>
        <v>제5대 성남시청소년행복의회 청소년 의원 선거 홍보물 제작</v>
      </c>
      <c r="C13" s="204"/>
      <c r="D13" s="204"/>
      <c r="E13" s="204"/>
      <c r="F13" s="205"/>
    </row>
    <row r="14" spans="1:7" ht="20.25" customHeight="1" x14ac:dyDescent="0.15">
      <c r="A14" s="206" t="s">
        <v>35</v>
      </c>
      <c r="B14" s="194" t="s">
        <v>28</v>
      </c>
      <c r="C14" s="209" t="s">
        <v>78</v>
      </c>
      <c r="D14" s="181" t="s">
        <v>36</v>
      </c>
      <c r="E14" s="181" t="s">
        <v>29</v>
      </c>
      <c r="F14" s="182" t="s">
        <v>99</v>
      </c>
    </row>
    <row r="15" spans="1:7" ht="20.25" customHeight="1" x14ac:dyDescent="0.15">
      <c r="A15" s="207"/>
      <c r="B15" s="194"/>
      <c r="C15" s="210"/>
      <c r="D15" s="181" t="s">
        <v>37</v>
      </c>
      <c r="E15" s="181" t="s">
        <v>30</v>
      </c>
      <c r="F15" s="182" t="s">
        <v>38</v>
      </c>
    </row>
    <row r="16" spans="1:7" ht="20.25" customHeight="1" x14ac:dyDescent="0.15">
      <c r="A16" s="207"/>
      <c r="B16" s="211">
        <f>[1]수의계약현황!$E$57</f>
        <v>43987</v>
      </c>
      <c r="C16" s="212" t="str">
        <f>[1]수의계약현황!$I$57</f>
        <v>2020-06-05~2020-06-18</v>
      </c>
      <c r="D16" s="214">
        <f>[1]수의계약현황!$K$57</f>
        <v>1600000</v>
      </c>
      <c r="E16" s="214">
        <f>[1]수의계약현황!$L$57</f>
        <v>1485000</v>
      </c>
      <c r="F16" s="216">
        <f>[1]수의계약현황!$M$57</f>
        <v>0.92812499999999998</v>
      </c>
      <c r="G16" s="81"/>
    </row>
    <row r="17" spans="1:7" ht="20.25" customHeight="1" x14ac:dyDescent="0.15">
      <c r="A17" s="208"/>
      <c r="B17" s="211"/>
      <c r="C17" s="213"/>
      <c r="D17" s="215"/>
      <c r="E17" s="215"/>
      <c r="F17" s="216"/>
    </row>
    <row r="18" spans="1:7" ht="20.25" customHeight="1" x14ac:dyDescent="0.15">
      <c r="A18" s="192" t="s">
        <v>31</v>
      </c>
      <c r="B18" s="183" t="s">
        <v>32</v>
      </c>
      <c r="C18" s="183" t="s">
        <v>41</v>
      </c>
      <c r="D18" s="194" t="s">
        <v>33</v>
      </c>
      <c r="E18" s="194"/>
      <c r="F18" s="195"/>
    </row>
    <row r="19" spans="1:7" ht="20.25" customHeight="1" x14ac:dyDescent="0.15">
      <c r="A19" s="193"/>
      <c r="B19" s="10" t="str">
        <f>[1]수의계약현황!$F$57</f>
        <v>네모디자인</v>
      </c>
      <c r="C19" s="10" t="str">
        <f>[1]수의계약현황!$J$57</f>
        <v>남현진</v>
      </c>
      <c r="D19" s="196" t="str">
        <f>[1]수의계약현황!$N$57</f>
        <v>경기도 성남시 분당구 매화로56번길 12, 1층(야탑동)</v>
      </c>
      <c r="E19" s="197"/>
      <c r="F19" s="198"/>
    </row>
    <row r="20" spans="1:7" ht="20.25" customHeight="1" x14ac:dyDescent="0.15">
      <c r="A20" s="170" t="s">
        <v>40</v>
      </c>
      <c r="B20" s="199" t="str">
        <f>[1]수의계약현황!$G$57</f>
        <v>지방계약법 시행령 제25조 1항</v>
      </c>
      <c r="C20" s="199"/>
      <c r="D20" s="200"/>
      <c r="E20" s="200"/>
      <c r="F20" s="201"/>
    </row>
    <row r="21" spans="1:7" ht="20.25" customHeight="1" x14ac:dyDescent="0.15">
      <c r="A21" s="170" t="s">
        <v>39</v>
      </c>
      <c r="B21" s="200" t="str">
        <f>[1]수의계약현황!$H$57</f>
        <v>성남시청소년재단</v>
      </c>
      <c r="C21" s="200"/>
      <c r="D21" s="200"/>
      <c r="E21" s="200"/>
      <c r="F21" s="201"/>
    </row>
    <row r="22" spans="1:7" ht="20.25" customHeight="1" thickBot="1" x14ac:dyDescent="0.2">
      <c r="A22" s="125" t="s">
        <v>34</v>
      </c>
      <c r="B22" s="202"/>
      <c r="C22" s="202"/>
      <c r="D22" s="202"/>
      <c r="E22" s="202"/>
      <c r="F22" s="203"/>
    </row>
    <row r="23" spans="1:7" ht="20.25" customHeight="1" thickTop="1" x14ac:dyDescent="0.15">
      <c r="A23" s="124" t="s">
        <v>27</v>
      </c>
      <c r="B23" s="204" t="str">
        <f>[1]수의계약현황!$D$58</f>
        <v>청년 일경험 인턴십『그후…안부묻기』사후 홍보영상 제작</v>
      </c>
      <c r="C23" s="204"/>
      <c r="D23" s="204"/>
      <c r="E23" s="204"/>
      <c r="F23" s="205"/>
    </row>
    <row r="24" spans="1:7" ht="20.25" customHeight="1" x14ac:dyDescent="0.15">
      <c r="A24" s="206" t="s">
        <v>35</v>
      </c>
      <c r="B24" s="194" t="s">
        <v>28</v>
      </c>
      <c r="C24" s="209" t="s">
        <v>78</v>
      </c>
      <c r="D24" s="181" t="s">
        <v>36</v>
      </c>
      <c r="E24" s="181" t="s">
        <v>29</v>
      </c>
      <c r="F24" s="182" t="s">
        <v>99</v>
      </c>
    </row>
    <row r="25" spans="1:7" ht="20.25" customHeight="1" x14ac:dyDescent="0.15">
      <c r="A25" s="207"/>
      <c r="B25" s="194"/>
      <c r="C25" s="210"/>
      <c r="D25" s="181" t="s">
        <v>37</v>
      </c>
      <c r="E25" s="181" t="s">
        <v>30</v>
      </c>
      <c r="F25" s="182" t="s">
        <v>38</v>
      </c>
    </row>
    <row r="26" spans="1:7" ht="20.25" customHeight="1" x14ac:dyDescent="0.15">
      <c r="A26" s="207"/>
      <c r="B26" s="211">
        <f>[1]수의계약현황!$E$58</f>
        <v>43993</v>
      </c>
      <c r="C26" s="212" t="str">
        <f>[1]수의계약현황!$I$58</f>
        <v>2020-06-11~2020-06-19</v>
      </c>
      <c r="D26" s="214">
        <f>[1]수의계약현황!$K$58</f>
        <v>850000</v>
      </c>
      <c r="E26" s="214">
        <f>[1]수의계약현황!$L$58</f>
        <v>800000</v>
      </c>
      <c r="F26" s="216">
        <f>[1]수의계약현황!$M$58</f>
        <v>0.94117647058823528</v>
      </c>
      <c r="G26" s="81"/>
    </row>
    <row r="27" spans="1:7" ht="20.25" customHeight="1" x14ac:dyDescent="0.15">
      <c r="A27" s="208"/>
      <c r="B27" s="211"/>
      <c r="C27" s="213"/>
      <c r="D27" s="215"/>
      <c r="E27" s="215"/>
      <c r="F27" s="216"/>
    </row>
    <row r="28" spans="1:7" ht="20.25" customHeight="1" x14ac:dyDescent="0.15">
      <c r="A28" s="192" t="s">
        <v>31</v>
      </c>
      <c r="B28" s="183" t="s">
        <v>32</v>
      </c>
      <c r="C28" s="183" t="s">
        <v>41</v>
      </c>
      <c r="D28" s="194" t="s">
        <v>33</v>
      </c>
      <c r="E28" s="194"/>
      <c r="F28" s="195"/>
    </row>
    <row r="29" spans="1:7" ht="20.25" customHeight="1" x14ac:dyDescent="0.15">
      <c r="A29" s="193"/>
      <c r="B29" s="10" t="str">
        <f>[1]수의계약현황!$F$58</f>
        <v>티오피이엔티</v>
      </c>
      <c r="C29" s="10" t="str">
        <f>[1]수의계약현황!$J$58</f>
        <v>강인성</v>
      </c>
      <c r="D29" s="196" t="str">
        <f>[1]수의계약현황!$N$58</f>
        <v>경기도 용인시 기흥구 흥덕4로30번길 18, 4층 402호(영덕동)</v>
      </c>
      <c r="E29" s="197"/>
      <c r="F29" s="198"/>
    </row>
    <row r="30" spans="1:7" ht="20.25" customHeight="1" x14ac:dyDescent="0.15">
      <c r="A30" s="170" t="s">
        <v>40</v>
      </c>
      <c r="B30" s="199" t="str">
        <f>[1]수의계약현황!$G$58</f>
        <v>지방계약법 시행령 제25조 1항</v>
      </c>
      <c r="C30" s="199"/>
      <c r="D30" s="200"/>
      <c r="E30" s="200"/>
      <c r="F30" s="201"/>
    </row>
    <row r="31" spans="1:7" ht="20.25" customHeight="1" x14ac:dyDescent="0.15">
      <c r="A31" s="170" t="s">
        <v>39</v>
      </c>
      <c r="B31" s="200" t="str">
        <f>[1]수의계약현황!$H$58</f>
        <v>성남시청년지원센터</v>
      </c>
      <c r="C31" s="200"/>
      <c r="D31" s="200"/>
      <c r="E31" s="200"/>
      <c r="F31" s="201"/>
    </row>
    <row r="32" spans="1:7" ht="20.25" customHeight="1" thickBot="1" x14ac:dyDescent="0.2">
      <c r="A32" s="125" t="s">
        <v>34</v>
      </c>
      <c r="B32" s="202"/>
      <c r="C32" s="202"/>
      <c r="D32" s="202"/>
      <c r="E32" s="202"/>
      <c r="F32" s="203"/>
    </row>
    <row r="33" spans="1:7" ht="20.25" customHeight="1" thickTop="1" x14ac:dyDescent="0.15">
      <c r="A33" s="124" t="s">
        <v>27</v>
      </c>
      <c r="B33" s="204" t="str">
        <f>[1]수의계약현황!$D$59</f>
        <v>상근직 직종통합 시험 위탁 용역계약</v>
      </c>
      <c r="C33" s="204"/>
      <c r="D33" s="204"/>
      <c r="E33" s="204"/>
      <c r="F33" s="205"/>
    </row>
    <row r="34" spans="1:7" ht="20.25" customHeight="1" x14ac:dyDescent="0.15">
      <c r="A34" s="206" t="s">
        <v>35</v>
      </c>
      <c r="B34" s="194" t="s">
        <v>28</v>
      </c>
      <c r="C34" s="209" t="s">
        <v>78</v>
      </c>
      <c r="D34" s="181" t="s">
        <v>36</v>
      </c>
      <c r="E34" s="181" t="s">
        <v>29</v>
      </c>
      <c r="F34" s="182" t="s">
        <v>99</v>
      </c>
    </row>
    <row r="35" spans="1:7" ht="20.25" customHeight="1" x14ac:dyDescent="0.15">
      <c r="A35" s="207"/>
      <c r="B35" s="194"/>
      <c r="C35" s="210"/>
      <c r="D35" s="181" t="s">
        <v>37</v>
      </c>
      <c r="E35" s="181" t="s">
        <v>30</v>
      </c>
      <c r="F35" s="182" t="s">
        <v>38</v>
      </c>
    </row>
    <row r="36" spans="1:7" ht="20.25" customHeight="1" x14ac:dyDescent="0.15">
      <c r="A36" s="207"/>
      <c r="B36" s="211">
        <f>[1]수의계약현황!$E$59</f>
        <v>43998</v>
      </c>
      <c r="C36" s="212" t="str">
        <f>[1]수의계약현황!$I$59</f>
        <v>2020-06-19~2020-06-26</v>
      </c>
      <c r="D36" s="214">
        <f>[1]수의계약현황!$K$59</f>
        <v>1050000</v>
      </c>
      <c r="E36" s="214">
        <f>[1]수의계약현황!$L$59</f>
        <v>970000</v>
      </c>
      <c r="F36" s="216">
        <f>[1]수의계약현황!$M$59</f>
        <v>0.92380952380952386</v>
      </c>
      <c r="G36" s="81"/>
    </row>
    <row r="37" spans="1:7" ht="20.25" customHeight="1" x14ac:dyDescent="0.15">
      <c r="A37" s="208"/>
      <c r="B37" s="211"/>
      <c r="C37" s="213"/>
      <c r="D37" s="215"/>
      <c r="E37" s="215"/>
      <c r="F37" s="216"/>
    </row>
    <row r="38" spans="1:7" ht="20.25" customHeight="1" x14ac:dyDescent="0.15">
      <c r="A38" s="192" t="s">
        <v>31</v>
      </c>
      <c r="B38" s="183" t="s">
        <v>32</v>
      </c>
      <c r="C38" s="183" t="s">
        <v>41</v>
      </c>
      <c r="D38" s="194" t="s">
        <v>33</v>
      </c>
      <c r="E38" s="194"/>
      <c r="F38" s="195"/>
    </row>
    <row r="39" spans="1:7" ht="20.25" customHeight="1" x14ac:dyDescent="0.15">
      <c r="A39" s="193"/>
      <c r="B39" s="10" t="str">
        <f>[1]수의계약현황!$F$59</f>
        <v>㈜한국인적자원관리원</v>
      </c>
      <c r="C39" s="10" t="str">
        <f>[1]수의계약현황!$J$59</f>
        <v>이광래</v>
      </c>
      <c r="D39" s="196" t="str">
        <f>[1]수의계약현황!$N$59</f>
        <v>서울특별시 용산구 한강대로46길 19, 4층(한강로2가)</v>
      </c>
      <c r="E39" s="197"/>
      <c r="F39" s="198"/>
    </row>
    <row r="40" spans="1:7" ht="20.25" customHeight="1" x14ac:dyDescent="0.15">
      <c r="A40" s="170" t="s">
        <v>40</v>
      </c>
      <c r="B40" s="199" t="str">
        <f>[1]수의계약현황!$G$59</f>
        <v>지방계약법 시행령 제25조 1항</v>
      </c>
      <c r="C40" s="199"/>
      <c r="D40" s="200"/>
      <c r="E40" s="200"/>
      <c r="F40" s="201"/>
    </row>
    <row r="41" spans="1:7" ht="20.25" customHeight="1" x14ac:dyDescent="0.15">
      <c r="A41" s="170" t="s">
        <v>39</v>
      </c>
      <c r="B41" s="200" t="str">
        <f>[1]수의계약현황!$H$59</f>
        <v>성남시청소년재단</v>
      </c>
      <c r="C41" s="200"/>
      <c r="D41" s="200"/>
      <c r="E41" s="200"/>
      <c r="F41" s="201"/>
    </row>
    <row r="42" spans="1:7" ht="20.25" customHeight="1" thickBot="1" x14ac:dyDescent="0.2">
      <c r="A42" s="125" t="s">
        <v>34</v>
      </c>
      <c r="B42" s="202"/>
      <c r="C42" s="202"/>
      <c r="D42" s="202"/>
      <c r="E42" s="202"/>
      <c r="F42" s="203"/>
    </row>
    <row r="43" spans="1:7" ht="20.25" customHeight="1" thickTop="1" x14ac:dyDescent="0.15">
      <c r="A43" s="124" t="s">
        <v>27</v>
      </c>
      <c r="B43" s="204" t="str">
        <f>[1]수의계약현황!$D$60</f>
        <v>제30회 개방형임기직, 일반직 및 제3회 공무직 채용 위탁 용역</v>
      </c>
      <c r="C43" s="204"/>
      <c r="D43" s="204"/>
      <c r="E43" s="204"/>
      <c r="F43" s="205"/>
    </row>
    <row r="44" spans="1:7" ht="20.25" customHeight="1" x14ac:dyDescent="0.15">
      <c r="A44" s="206" t="s">
        <v>35</v>
      </c>
      <c r="B44" s="194" t="s">
        <v>28</v>
      </c>
      <c r="C44" s="209" t="s">
        <v>78</v>
      </c>
      <c r="D44" s="181" t="s">
        <v>36</v>
      </c>
      <c r="E44" s="181" t="s">
        <v>29</v>
      </c>
      <c r="F44" s="182" t="s">
        <v>99</v>
      </c>
    </row>
    <row r="45" spans="1:7" ht="20.25" customHeight="1" x14ac:dyDescent="0.15">
      <c r="A45" s="207"/>
      <c r="B45" s="194"/>
      <c r="C45" s="210"/>
      <c r="D45" s="181" t="s">
        <v>37</v>
      </c>
      <c r="E45" s="181" t="s">
        <v>30</v>
      </c>
      <c r="F45" s="182" t="s">
        <v>38</v>
      </c>
    </row>
    <row r="46" spans="1:7" ht="20.25" customHeight="1" x14ac:dyDescent="0.15">
      <c r="A46" s="207"/>
      <c r="B46" s="211">
        <f>[1]수의계약현황!$E$60</f>
        <v>44001</v>
      </c>
      <c r="C46" s="226" t="str">
        <f>[1]수의계약현황!$I$60</f>
        <v>2020-06-22~채용전형 종료 시</v>
      </c>
      <c r="D46" s="214">
        <f>[1]수의계약현황!$K$60</f>
        <v>22000000</v>
      </c>
      <c r="E46" s="214">
        <f>[1]수의계약현황!$L$60</f>
        <v>20900000</v>
      </c>
      <c r="F46" s="216">
        <f>[1]수의계약현황!$M$60</f>
        <v>0.95</v>
      </c>
      <c r="G46" s="81"/>
    </row>
    <row r="47" spans="1:7" ht="20.25" customHeight="1" x14ac:dyDescent="0.15">
      <c r="A47" s="208"/>
      <c r="B47" s="211"/>
      <c r="C47" s="227"/>
      <c r="D47" s="215"/>
      <c r="E47" s="215"/>
      <c r="F47" s="216"/>
    </row>
    <row r="48" spans="1:7" ht="20.25" customHeight="1" x14ac:dyDescent="0.15">
      <c r="A48" s="192" t="s">
        <v>31</v>
      </c>
      <c r="B48" s="183" t="s">
        <v>32</v>
      </c>
      <c r="C48" s="183" t="s">
        <v>41</v>
      </c>
      <c r="D48" s="194" t="s">
        <v>33</v>
      </c>
      <c r="E48" s="194"/>
      <c r="F48" s="195"/>
    </row>
    <row r="49" spans="1:7" ht="20.25" customHeight="1" x14ac:dyDescent="0.15">
      <c r="A49" s="193"/>
      <c r="B49" s="10" t="str">
        <f>[1]수의계약현황!$F$60</f>
        <v>㈜한국인적자원관리원</v>
      </c>
      <c r="C49" s="10" t="str">
        <f>[1]수의계약현황!$J$60</f>
        <v>이광래</v>
      </c>
      <c r="D49" s="196" t="str">
        <f>[1]수의계약현황!$N$60</f>
        <v>서울특별시 용산구 한강대로46길 19, 4층(한강로2가)</v>
      </c>
      <c r="E49" s="197"/>
      <c r="F49" s="198"/>
    </row>
    <row r="50" spans="1:7" ht="20.25" customHeight="1" x14ac:dyDescent="0.15">
      <c r="A50" s="170" t="s">
        <v>40</v>
      </c>
      <c r="B50" s="199" t="str">
        <f>[1]수의계약현황!$G$60</f>
        <v>지방계약법 시행령 제25조 1항</v>
      </c>
      <c r="C50" s="199"/>
      <c r="D50" s="200"/>
      <c r="E50" s="200"/>
      <c r="F50" s="201"/>
    </row>
    <row r="51" spans="1:7" ht="20.25" customHeight="1" x14ac:dyDescent="0.15">
      <c r="A51" s="170" t="s">
        <v>39</v>
      </c>
      <c r="B51" s="200" t="str">
        <f>[1]수의계약현황!$H$60</f>
        <v>성남시청소년재단</v>
      </c>
      <c r="C51" s="200"/>
      <c r="D51" s="200"/>
      <c r="E51" s="200"/>
      <c r="F51" s="201"/>
    </row>
    <row r="52" spans="1:7" ht="20.25" customHeight="1" thickBot="1" x14ac:dyDescent="0.2">
      <c r="A52" s="125" t="s">
        <v>34</v>
      </c>
      <c r="B52" s="202"/>
      <c r="C52" s="202"/>
      <c r="D52" s="202"/>
      <c r="E52" s="202"/>
      <c r="F52" s="203"/>
    </row>
    <row r="53" spans="1:7" ht="20.25" customHeight="1" thickTop="1" x14ac:dyDescent="0.15">
      <c r="A53" s="124" t="s">
        <v>27</v>
      </c>
      <c r="B53" s="204" t="str">
        <f>[1]수의계약현황!$D$61</f>
        <v>개인성과평가 운영 위탁용역</v>
      </c>
      <c r="C53" s="204"/>
      <c r="D53" s="204"/>
      <c r="E53" s="204"/>
      <c r="F53" s="205"/>
    </row>
    <row r="54" spans="1:7" ht="20.25" customHeight="1" x14ac:dyDescent="0.15">
      <c r="A54" s="206" t="s">
        <v>35</v>
      </c>
      <c r="B54" s="194" t="s">
        <v>28</v>
      </c>
      <c r="C54" s="209" t="s">
        <v>78</v>
      </c>
      <c r="D54" s="181" t="s">
        <v>36</v>
      </c>
      <c r="E54" s="181" t="s">
        <v>29</v>
      </c>
      <c r="F54" s="182" t="s">
        <v>99</v>
      </c>
    </row>
    <row r="55" spans="1:7" ht="20.25" customHeight="1" x14ac:dyDescent="0.15">
      <c r="A55" s="207"/>
      <c r="B55" s="194"/>
      <c r="C55" s="210"/>
      <c r="D55" s="181" t="s">
        <v>37</v>
      </c>
      <c r="E55" s="181" t="s">
        <v>30</v>
      </c>
      <c r="F55" s="182" t="s">
        <v>38</v>
      </c>
    </row>
    <row r="56" spans="1:7" ht="20.25" customHeight="1" x14ac:dyDescent="0.15">
      <c r="A56" s="207"/>
      <c r="B56" s="211">
        <f>[1]수의계약현황!$E$61</f>
        <v>44008</v>
      </c>
      <c r="C56" s="212" t="str">
        <f>[1]수의계약현황!$I$61</f>
        <v>2020-06-26~2020-07-31</v>
      </c>
      <c r="D56" s="214">
        <f>[1]수의계약현황!$K$61</f>
        <v>13700000</v>
      </c>
      <c r="E56" s="214">
        <f>[1]수의계약현황!$L$61</f>
        <v>12741000</v>
      </c>
      <c r="F56" s="216">
        <f>[1]수의계약현황!$M$61</f>
        <v>0.93</v>
      </c>
      <c r="G56" s="81"/>
    </row>
    <row r="57" spans="1:7" ht="20.25" customHeight="1" x14ac:dyDescent="0.15">
      <c r="A57" s="208"/>
      <c r="B57" s="211"/>
      <c r="C57" s="213"/>
      <c r="D57" s="215"/>
      <c r="E57" s="215"/>
      <c r="F57" s="216"/>
    </row>
    <row r="58" spans="1:7" ht="20.25" customHeight="1" x14ac:dyDescent="0.15">
      <c r="A58" s="192" t="s">
        <v>31</v>
      </c>
      <c r="B58" s="183" t="s">
        <v>32</v>
      </c>
      <c r="C58" s="183" t="s">
        <v>41</v>
      </c>
      <c r="D58" s="194" t="s">
        <v>33</v>
      </c>
      <c r="E58" s="194"/>
      <c r="F58" s="195"/>
    </row>
    <row r="59" spans="1:7" ht="20.25" customHeight="1" x14ac:dyDescent="0.15">
      <c r="A59" s="193"/>
      <c r="B59" s="10" t="str">
        <f>[1]수의계약현황!$F$61</f>
        <v>㈜펄슨텔</v>
      </c>
      <c r="C59" s="10" t="str">
        <f>[1]수의계약현황!$J$61</f>
        <v>이우종</v>
      </c>
      <c r="D59" s="196" t="str">
        <f>[1]수의계약현황!$N$61</f>
        <v>서울시 강남구 봉은대로 625(삼성동)</v>
      </c>
      <c r="E59" s="197"/>
      <c r="F59" s="198"/>
    </row>
    <row r="60" spans="1:7" ht="20.25" customHeight="1" x14ac:dyDescent="0.15">
      <c r="A60" s="170" t="s">
        <v>40</v>
      </c>
      <c r="B60" s="199" t="str">
        <f>[1]수의계약현황!$G$61</f>
        <v>지방계약법 시행령 제25조 1항</v>
      </c>
      <c r="C60" s="199"/>
      <c r="D60" s="200"/>
      <c r="E60" s="200"/>
      <c r="F60" s="201"/>
    </row>
    <row r="61" spans="1:7" ht="20.25" customHeight="1" x14ac:dyDescent="0.15">
      <c r="A61" s="170" t="s">
        <v>39</v>
      </c>
      <c r="B61" s="200" t="str">
        <f>[1]수의계약현황!$H$61</f>
        <v>성남시청소년재단</v>
      </c>
      <c r="C61" s="200"/>
      <c r="D61" s="200"/>
      <c r="E61" s="200"/>
      <c r="F61" s="201"/>
    </row>
    <row r="62" spans="1:7" ht="20.25" customHeight="1" thickBot="1" x14ac:dyDescent="0.2">
      <c r="A62" s="125" t="s">
        <v>34</v>
      </c>
      <c r="B62" s="202"/>
      <c r="C62" s="202"/>
      <c r="D62" s="202"/>
      <c r="E62" s="202"/>
      <c r="F62" s="203"/>
    </row>
    <row r="63" spans="1:7" ht="20.25" customHeight="1" thickTop="1" x14ac:dyDescent="0.15"/>
  </sheetData>
  <mergeCells count="90">
    <mergeCell ref="A58:A59"/>
    <mergeCell ref="D58:F58"/>
    <mergeCell ref="D59:F59"/>
    <mergeCell ref="B60:F60"/>
    <mergeCell ref="B61:F61"/>
    <mergeCell ref="B62:F6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22:F22"/>
    <mergeCell ref="A18:A19"/>
    <mergeCell ref="D18:F18"/>
    <mergeCell ref="D19:F19"/>
    <mergeCell ref="B20:F20"/>
    <mergeCell ref="B21:F2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8:A9"/>
    <mergeCell ref="D8:F8"/>
    <mergeCell ref="D9:F9"/>
    <mergeCell ref="B10:F10"/>
    <mergeCell ref="B11:F1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48:A49"/>
    <mergeCell ref="D48:F48"/>
    <mergeCell ref="D49:F49"/>
    <mergeCell ref="B50:F50"/>
    <mergeCell ref="B51:F51"/>
    <mergeCell ref="B52:F52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2020-04-13T00:29:54Z</cp:lastPrinted>
  <dcterms:created xsi:type="dcterms:W3CDTF">2014-01-20T06:24:27Z</dcterms:created>
  <dcterms:modified xsi:type="dcterms:W3CDTF">2020-07-14T11:49:49Z</dcterms:modified>
</cp:coreProperties>
</file>