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12. 2020. 12월 계약정보공개(2020.12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대금지급현황!$A$3:$L$3</definedName>
    <definedName name="_xlnm._FilterDatabase" localSheetId="1" hidden="1">용역발주계획!$A$3:$L$35</definedName>
  </definedNames>
  <calcPr calcId="162913"/>
</workbook>
</file>

<file path=xl/calcChain.xml><?xml version="1.0" encoding="utf-8"?>
<calcChain xmlns="http://schemas.openxmlformats.org/spreadsheetml/2006/main">
  <c r="F12" i="6" l="1"/>
  <c r="F10" i="6"/>
  <c r="F11" i="6"/>
  <c r="F17" i="6"/>
  <c r="F16" i="6"/>
  <c r="F15" i="6"/>
  <c r="F14" i="6"/>
  <c r="F13" i="6"/>
  <c r="F9" i="6"/>
  <c r="F8" i="6"/>
  <c r="F6" i="6"/>
  <c r="F5" i="6"/>
  <c r="F4" i="6"/>
  <c r="H57" i="6"/>
  <c r="F57" i="6"/>
  <c r="J57" i="6" l="1"/>
  <c r="G11" i="4" l="1"/>
  <c r="E17" i="17" l="1"/>
  <c r="E18" i="17"/>
  <c r="M18" i="4" l="1"/>
  <c r="P18" i="4"/>
  <c r="M19" i="4"/>
  <c r="P19" i="4"/>
  <c r="M20" i="4"/>
  <c r="P20" i="4"/>
  <c r="F7" i="6"/>
  <c r="H64" i="6"/>
  <c r="H54" i="6"/>
  <c r="H55" i="6"/>
  <c r="H61" i="6"/>
  <c r="H59" i="6"/>
  <c r="H63" i="6"/>
  <c r="H60" i="6"/>
  <c r="H56" i="6"/>
  <c r="H62" i="6"/>
  <c r="H58" i="6"/>
  <c r="H20" i="6" l="1"/>
  <c r="J20" i="6" s="1"/>
  <c r="H18" i="6"/>
  <c r="J18" i="6" s="1"/>
  <c r="H23" i="6"/>
  <c r="J23" i="6" s="1"/>
  <c r="H19" i="6"/>
  <c r="J19" i="6" s="1"/>
  <c r="H31" i="6"/>
  <c r="J31" i="6" s="1"/>
  <c r="H21" i="6"/>
  <c r="J21" i="6" s="1"/>
  <c r="H22" i="6"/>
  <c r="J22" i="6" s="1"/>
  <c r="H25" i="6"/>
  <c r="J25" i="6" s="1"/>
  <c r="H26" i="6"/>
  <c r="J26" i="6" s="1"/>
  <c r="H27" i="6"/>
  <c r="J27" i="6" s="1"/>
  <c r="H28" i="6"/>
  <c r="J28" i="6" s="1"/>
  <c r="H30" i="6"/>
  <c r="J30" i="6" s="1"/>
  <c r="H29" i="6"/>
  <c r="J29" i="6" s="1"/>
  <c r="H33" i="6"/>
  <c r="J33" i="6" s="1"/>
  <c r="H34" i="6"/>
  <c r="J34" i="6" s="1"/>
  <c r="H35" i="6"/>
  <c r="J35" i="6" s="1"/>
  <c r="H32" i="6"/>
  <c r="J32" i="6" s="1"/>
  <c r="H37" i="6"/>
  <c r="J37" i="6" s="1"/>
  <c r="H36" i="6"/>
  <c r="J36" i="6" s="1"/>
  <c r="H38" i="6"/>
  <c r="J38" i="6" s="1"/>
  <c r="H39" i="6"/>
  <c r="J39" i="6" s="1"/>
  <c r="H40" i="6"/>
  <c r="J40" i="6" s="1"/>
  <c r="H41" i="6"/>
  <c r="J41" i="6" s="1"/>
  <c r="H42" i="6"/>
  <c r="J42" i="6" s="1"/>
  <c r="H43" i="6"/>
  <c r="J43" i="6" s="1"/>
  <c r="H45" i="6"/>
  <c r="J45" i="6" s="1"/>
  <c r="H44" i="6"/>
  <c r="J44" i="6" s="1"/>
  <c r="H51" i="6"/>
  <c r="J51" i="6" s="1"/>
  <c r="H50" i="6"/>
  <c r="J50" i="6" s="1"/>
  <c r="H48" i="6"/>
  <c r="J48" i="6" s="1"/>
  <c r="H47" i="6"/>
  <c r="J47" i="6" s="1"/>
  <c r="H46" i="6"/>
  <c r="J46" i="6" s="1"/>
  <c r="H49" i="6"/>
  <c r="J49" i="6" s="1"/>
  <c r="H52" i="6"/>
  <c r="J52" i="6" s="1"/>
  <c r="H53" i="6"/>
  <c r="J53" i="6" s="1"/>
  <c r="H12" i="6" l="1"/>
  <c r="J12" i="6" s="1"/>
  <c r="H11" i="6"/>
  <c r="J11" i="6" s="1"/>
  <c r="H10" i="6"/>
  <c r="J10" i="6" s="1"/>
  <c r="H13" i="6"/>
  <c r="J13" i="6" s="1"/>
  <c r="H15" i="6"/>
  <c r="J15" i="6" s="1"/>
  <c r="H16" i="6"/>
  <c r="J16" i="6" s="1"/>
  <c r="H17" i="6"/>
  <c r="J17" i="6" s="1"/>
  <c r="H9" i="6"/>
  <c r="J9" i="6" s="1"/>
  <c r="H8" i="6"/>
  <c r="J8" i="6" s="1"/>
  <c r="H7" i="6"/>
  <c r="J7" i="6" s="1"/>
  <c r="M4" i="4"/>
  <c r="M7" i="4"/>
  <c r="P7" i="4"/>
  <c r="H5" i="6" l="1"/>
  <c r="J5" i="6" s="1"/>
  <c r="H14" i="6"/>
  <c r="J14" i="6" s="1"/>
  <c r="H6" i="6"/>
  <c r="J6" i="6" s="1"/>
  <c r="H4" i="6"/>
  <c r="J4" i="6" s="1"/>
  <c r="F24" i="6"/>
  <c r="H24" i="6" s="1"/>
  <c r="J24" i="6" l="1"/>
  <c r="M8" i="4"/>
  <c r="P8" i="4"/>
  <c r="M9" i="4"/>
  <c r="P9" i="4"/>
  <c r="M10" i="4" l="1"/>
  <c r="M11" i="4"/>
  <c r="M14" i="4"/>
  <c r="M15" i="4"/>
  <c r="M16" i="4"/>
  <c r="M17" i="4"/>
  <c r="P10" i="4"/>
  <c r="P11" i="4"/>
  <c r="P14" i="4"/>
  <c r="P15" i="4"/>
  <c r="P16" i="4"/>
  <c r="P17" i="4"/>
  <c r="M13" i="4"/>
  <c r="M12" i="4"/>
</calcChain>
</file>

<file path=xl/sharedStrings.xml><?xml version="1.0" encoding="utf-8"?>
<sst xmlns="http://schemas.openxmlformats.org/spreadsheetml/2006/main" count="2411" uniqueCount="750">
  <si>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</si>
  <si>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</si>
  <si>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</si>
  <si>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</si>
  <si>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</si>
  <si>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</si>
  <si>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</si>
  <si>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</si>
  <si>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</si>
  <si>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</si>
  <si>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</si>
  <si>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</si>
  <si>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</si>
  <si>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</si>
  <si>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</si>
  <si>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</si>
  <si>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</si>
  <si>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</si>
  <si>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</si>
  <si>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</si>
  <si>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</si>
  <si>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</si>
  <si>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</si>
  <si>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</si>
  <si>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</si>
  <si>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</si>
  <si>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</si>
  <si>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</si>
  <si>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</si>
  <si>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</si>
  <si>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</si>
  <si>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</si>
  <si>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</si>
  <si>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</si>
  <si>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</si>
  <si>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</si>
  <si>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</si>
  <si>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</si>
  <si>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</si>
  <si>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</si>
  <si>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</si>
  <si>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</si>
  <si>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</si>
  <si>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</si>
  <si>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</si>
  <si>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</si>
  <si>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</si>
  <si>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</si>
  <si>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</si>
  <si>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</si>
  <si>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</si>
  <si>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</si>
  <si>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</si>
  <si>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</si>
  <si>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</si>
  <si>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</si>
  <si>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</si>
  <si>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</si>
  <si>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</si>
  <si>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</si>
  <si>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</si>
  <si>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</si>
  <si>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</si>
  <si>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</si>
  <si>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</si>
  <si>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</si>
  <si>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</si>
  <si>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</si>
  <si>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</si>
  <si>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</si>
  <si>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</si>
  <si>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</si>
  <si>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</si>
  <si>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</si>
  <si>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</si>
  <si>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</si>
  <si>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</si>
  <si>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</si>
  <si>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</si>
  <si>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</si>
  <si>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</si>
  <si>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</si>
  <si>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</si>
  <si>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</si>
  <si>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</si>
  <si>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</si>
  <si>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</si>
  <si>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</si>
  <si>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</si>
  <si>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2019.11.01.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</si>
  <si>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</si>
  <si>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</si>
  <si>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</si>
  <si>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</si>
  <si>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</si>
  <si>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</si>
  <si>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</si>
  <si>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2020.12.31.</t>
  </si>
  <si>
    <t>2019.12.28.</t>
  </si>
  <si>
    <t>계약율(%)</t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</si>
  <si>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</si>
  <si>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</si>
  <si>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</si>
  <si>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</si>
  <si>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</si>
  <si>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</si>
  <si>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</si>
  <si>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</si>
  <si>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</si>
  <si>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</si>
  <si>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</si>
  <si>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</si>
  <si>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</si>
  <si>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</si>
  <si>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2019.12.30.</t>
    <phoneticPr fontId="2" type="noConversion"/>
  </si>
  <si>
    <t>-이하빈칸-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</si>
  <si>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</si>
  <si>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</si>
  <si>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</si>
  <si>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</si>
  <si>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</si>
  <si>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</si>
  <si>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</si>
  <si>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</si>
  <si>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</si>
  <si>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</si>
  <si>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</si>
  <si>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</si>
  <si>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</si>
  <si>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</si>
  <si>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</si>
  <si>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</si>
  <si>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</si>
  <si>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</si>
  <si>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</si>
  <si>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</si>
  <si>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</si>
  <si>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</si>
  <si>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</si>
  <si>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</si>
  <si>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</si>
  <si>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</si>
  <si>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</si>
  <si>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</si>
  <si>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</si>
  <si>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</si>
  <si>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</si>
  <si>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</si>
  <si>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</si>
  <si>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</si>
  <si>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</si>
  <si>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</si>
  <si>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</si>
  <si>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</si>
  <si>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</si>
  <si>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</si>
  <si>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</si>
  <si>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</si>
  <si>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</si>
  <si>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</si>
  <si>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</si>
  <si>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</si>
  <si>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</si>
  <si>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</si>
  <si>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</si>
  <si>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</si>
  <si>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</si>
  <si>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</si>
  <si>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</si>
  <si>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</si>
  <si>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</si>
  <si>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</si>
  <si>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</si>
  <si>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</si>
  <si>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</si>
  <si>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전혜진</t>
  </si>
  <si>
    <t>031-729-9056</t>
  </si>
  <si>
    <t>수의 또는 입찰</t>
  </si>
  <si>
    <t>사업지원본부</t>
    <phoneticPr fontId="2" type="noConversion"/>
  </si>
  <si>
    <t>사업지원본부</t>
    <phoneticPr fontId="2" type="noConversion"/>
  </si>
  <si>
    <t>전략경영본부</t>
    <phoneticPr fontId="2" type="noConversion"/>
  </si>
  <si>
    <t xml:space="preserve"> 원격교육 훈련위탁계약</t>
    <phoneticPr fontId="2" type="noConversion"/>
  </si>
  <si>
    <t xml:space="preserve"> (사)대한산업안전협회</t>
    <phoneticPr fontId="2" type="noConversion"/>
  </si>
  <si>
    <t>2019.12.26.</t>
    <phoneticPr fontId="2" type="noConversion"/>
  </si>
  <si>
    <t>2020.06.30.</t>
    <phoneticPr fontId="2" type="noConversion"/>
  </si>
  <si>
    <t>2020.07.01.</t>
  </si>
  <si>
    <t>2020.06.30.</t>
    <phoneticPr fontId="2" type="noConversion"/>
  </si>
  <si>
    <t xml:space="preserve"> (사)대한산업안전협회</t>
  </si>
  <si>
    <t>분당야탑청소년수련관</t>
  </si>
  <si>
    <t>개</t>
  </si>
  <si>
    <t>입찰</t>
  </si>
  <si>
    <t>송승지</t>
  </si>
  <si>
    <t>031-729-9814</t>
  </si>
  <si>
    <t>청청(청소년·청년) 노동인권 박람회 온라인 서비스 이용</t>
  </si>
  <si>
    <t>용역</t>
  </si>
  <si>
    <t>주식회사 나무씨엔에스</t>
  </si>
  <si>
    <t>재단 블로그 디자인 제작 위탁용역</t>
  </si>
  <si>
    <t>디자인이스트</t>
  </si>
  <si>
    <t>성남청소년균형동반협의체 홍보영상 제작 위탁용역</t>
  </si>
  <si>
    <t>티오피이엔티</t>
  </si>
  <si>
    <t>경기도 용인시 기흥구 흥덕4로30번길 18, 4층 402호(영덕동)</t>
  </si>
  <si>
    <t>2020년도 제4회 추가경정 예산(안) 및 설명자료 제작</t>
  </si>
  <si>
    <t>물품</t>
  </si>
  <si>
    <t>2020년도 행정사무처리상황 청취자료 제작</t>
  </si>
  <si>
    <t>성남시청소년재단</t>
  </si>
  <si>
    <t>강인성</t>
  </si>
  <si>
    <t>개인성과평가제도 시범운영 위탁 용역</t>
  </si>
  <si>
    <t>2020년 주요업무계획 청취자료 제작</t>
  </si>
  <si>
    <t>제29회 직원(개방형임기직) 채용 위탁 용역</t>
  </si>
  <si>
    <t>회계결산감사 및 세무조정 계약서</t>
  </si>
  <si>
    <t>제4대 성남시청소년행복의회 의정활동 보고서 제작</t>
  </si>
  <si>
    <t>2020년(19년 실적) 경영평가 보고서 제작</t>
  </si>
  <si>
    <t>2020년 MS 소프트웨어 구입(Office 365)</t>
  </si>
  <si>
    <t>지동 5층 공간 개선 공사</t>
  </si>
  <si>
    <t>Working-Paper(2020-1호, 성남시 청소년정책을 위한 기초조사 보고) 제작</t>
  </si>
  <si>
    <t>2020. 신규보직자 및 차세대리더 대상 리더십역량 진단·교육</t>
  </si>
  <si>
    <t>코로나 대응 홍보에 따른 현수막 제작</t>
  </si>
  <si>
    <t>이미지 콘텐츠 라이선스 계약</t>
  </si>
  <si>
    <t>안내판 제작</t>
  </si>
  <si>
    <t>2019년도 결산보고서 및 세입·세출결산 설명자료 제작</t>
  </si>
  <si>
    <t>2020년도 제3회 추가경정 예산(안) 제작</t>
  </si>
  <si>
    <t>성남시청소년재단 홍보물 구입</t>
  </si>
  <si>
    <t>성남시청소년재단 임직원 단체보험 가입</t>
  </si>
  <si>
    <t>제5대 성남시청소년행복의회 청소년 의원 선거 홍보물 제작</t>
  </si>
  <si>
    <t>상근직 직종통합 시험 위탁 용역계약</t>
  </si>
  <si>
    <t>제30회 개방형임기직, 일반직 및 제3회 공무직 채용 위탁 용역</t>
  </si>
  <si>
    <t>개인성과평가 운영 위탁용역</t>
  </si>
  <si>
    <t>제30회 개방형임기직, 일반직 및 제3회 공무직 채용 물품 임차</t>
  </si>
  <si>
    <t>성남시청소년재단 청년정책사업 홍보 게시판 제작</t>
  </si>
  <si>
    <t>성남형교육지원단 직원 편입 시험 위탁 용역</t>
  </si>
  <si>
    <t>㈜펄슨텔</t>
  </si>
  <si>
    <t>우일인쇄소(여성기업)</t>
  </si>
  <si>
    <t>㈜한국인적자원관리원</t>
  </si>
  <si>
    <t>미래세무회계사무소</t>
  </si>
  <si>
    <t>네모디자인</t>
  </si>
  <si>
    <t>플러스디자인하우스</t>
  </si>
  <si>
    <t>㈜한국인프라</t>
  </si>
  <si>
    <t>하이건업주식회사</t>
  </si>
  <si>
    <t>㈜비에스씨</t>
  </si>
  <si>
    <t>조아트</t>
  </si>
  <si>
    <t>㈜엔파인</t>
  </si>
  <si>
    <t>㈜리아모어소프트</t>
  </si>
  <si>
    <t>주식회사 엠포씨앤디</t>
  </si>
  <si>
    <t>신화인쇄(장애인기업)</t>
  </si>
  <si>
    <t>루앱</t>
  </si>
  <si>
    <t>주식회사 케이비손해보험</t>
  </si>
  <si>
    <t>마케팅스토리</t>
  </si>
  <si>
    <t>2020.04.21.</t>
    <phoneticPr fontId="2" type="noConversion"/>
  </si>
  <si>
    <t>2020.02.25.</t>
    <phoneticPr fontId="2" type="noConversion"/>
  </si>
  <si>
    <t>2020.04.24.</t>
    <phoneticPr fontId="2" type="noConversion"/>
  </si>
  <si>
    <t>2020.04.29.</t>
    <phoneticPr fontId="2" type="noConversion"/>
  </si>
  <si>
    <t>2020.05.26.</t>
    <phoneticPr fontId="2" type="noConversion"/>
  </si>
  <si>
    <t>2020.05.29.</t>
    <phoneticPr fontId="2" type="noConversion"/>
  </si>
  <si>
    <t>2020.08.25.</t>
    <phoneticPr fontId="2" type="noConversion"/>
  </si>
  <si>
    <t>2020.09.24.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</si>
  <si>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</si>
  <si>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한글 소프트웨어 구입</t>
  </si>
  <si>
    <t>업무용 컴퓨터(모니터 포함)구입</t>
  </si>
  <si>
    <t>노트북 컴퓨터 구입</t>
  </si>
  <si>
    <t>2020년 MS 소프트웨어 구입</t>
  </si>
  <si>
    <t>2020년 보안 프로그램 구입</t>
  </si>
  <si>
    <t>복사용지 구입</t>
  </si>
  <si>
    <t>SLA(서비스수준협약) 관리 프로그램 구입</t>
  </si>
  <si>
    <t>그래픽 편집 프로그램 구입</t>
  </si>
  <si>
    <t>서울지방조달청</t>
  </si>
  <si>
    <t>2020.02.06.</t>
    <phoneticPr fontId="2" type="noConversion"/>
  </si>
  <si>
    <t>2020.01.23.</t>
    <phoneticPr fontId="2" type="noConversion"/>
  </si>
  <si>
    <t>2020.03.02.</t>
    <phoneticPr fontId="2" type="noConversion"/>
  </si>
  <si>
    <t>2020.01.31.</t>
    <phoneticPr fontId="2" type="noConversion"/>
  </si>
  <si>
    <t>2020.04.06.</t>
    <phoneticPr fontId="2" type="noConversion"/>
  </si>
  <si>
    <t>2020.04.17.</t>
    <phoneticPr fontId="2" type="noConversion"/>
  </si>
  <si>
    <t>2020.04.27.</t>
    <phoneticPr fontId="2" type="noConversion"/>
  </si>
  <si>
    <t>2020.05.07.</t>
    <phoneticPr fontId="2" type="noConversion"/>
  </si>
  <si>
    <t>2020.05.20.</t>
    <phoneticPr fontId="2" type="noConversion"/>
  </si>
  <si>
    <t>2020.07.02.</t>
    <phoneticPr fontId="2" type="noConversion"/>
  </si>
  <si>
    <t>2020.08.21.</t>
    <phoneticPr fontId="2" type="noConversion"/>
  </si>
  <si>
    <t>2020.07.13.</t>
    <phoneticPr fontId="2" type="noConversion"/>
  </si>
  <si>
    <t>2020.07.30.</t>
    <phoneticPr fontId="2" type="noConversion"/>
  </si>
  <si>
    <t>2020.04.01.</t>
    <phoneticPr fontId="2" type="noConversion"/>
  </si>
  <si>
    <t>권</t>
  </si>
  <si>
    <t>신상철</t>
  </si>
  <si>
    <t>정보시스템 통합유지관리 용역(2021~2022년)</t>
  </si>
  <si>
    <t>서인욱</t>
  </si>
  <si>
    <t>031-729-9054</t>
  </si>
  <si>
    <t>열화상카메라 구입</t>
  </si>
  <si>
    <t>대</t>
  </si>
  <si>
    <t>조영조</t>
  </si>
  <si>
    <t>박영진</t>
  </si>
  <si>
    <t>사인물 제작 및 설치</t>
  </si>
  <si>
    <t>식</t>
  </si>
  <si>
    <t>디자인 가구 제작 및 구입</t>
  </si>
  <si>
    <t>전략경영본부</t>
    <phoneticPr fontId="2" type="noConversion"/>
  </si>
  <si>
    <t>수의(전자)</t>
    <phoneticPr fontId="2" type="noConversion"/>
  </si>
  <si>
    <t>2020.11.09.</t>
    <phoneticPr fontId="2" type="noConversion"/>
  </si>
  <si>
    <t>언론보도자료 분석 위탁용역</t>
  </si>
  <si>
    <t>㈜오르덴</t>
    <phoneticPr fontId="2" type="noConversion"/>
  </si>
  <si>
    <t>2020.10.13.</t>
    <phoneticPr fontId="2" type="noConversion"/>
  </si>
  <si>
    <t>티오피이엔터</t>
    <phoneticPr fontId="2" type="noConversion"/>
  </si>
  <si>
    <t>제5회 성남시청소년토크콘서트 프로그램 운영</t>
  </si>
  <si>
    <t>온라인 노동인권 박람회 알쓸신동 홍보영상 제작</t>
  </si>
  <si>
    <t>제5회 성남시청소년토크콘서트 LIVE 중계촬영 및 송출</t>
  </si>
  <si>
    <t>[CSR사업] 성남시청소년재단과 NHN이 함께하는『청년덕후생활』영상 제작</t>
    <phoneticPr fontId="2" type="noConversion"/>
  </si>
  <si>
    <t>온디자인㈜(여성기업/사회적기업)</t>
  </si>
  <si>
    <t>㈜프린트라인(사회적기업)</t>
  </si>
  <si>
    <t>청년선도기업협동조합</t>
  </si>
  <si>
    <t>사단법인푸른아우성</t>
  </si>
  <si>
    <t>2020.10.06.</t>
    <phoneticPr fontId="2" type="noConversion"/>
  </si>
  <si>
    <t>사업지원본부</t>
    <phoneticPr fontId="2" type="noConversion"/>
  </si>
  <si>
    <t>2020.10.07.</t>
    <phoneticPr fontId="2" type="noConversion"/>
  </si>
  <si>
    <t>2020.10.29.</t>
    <phoneticPr fontId="2" type="noConversion"/>
  </si>
  <si>
    <t>데이터드리븐</t>
  </si>
  <si>
    <t>경기도 성남시 분당구 황새울로 335번길8, 4-54</t>
  </si>
  <si>
    <t>2020. 직원 경력개발관리를 위한 리더십역량 진단 위탁</t>
  </si>
  <si>
    <t>서울시 서초구 마방로2길 9, 2층(양재동, 보광빌딩)</t>
  </si>
  <si>
    <t>-이하빈칸-</t>
    <phoneticPr fontId="2" type="noConversion"/>
  </si>
  <si>
    <t>고동완</t>
  </si>
  <si>
    <t>권민철</t>
  </si>
  <si>
    <t>12월</t>
  </si>
  <si>
    <t>12월</t>
    <phoneticPr fontId="2" type="noConversion"/>
  </si>
  <si>
    <t>12월</t>
    <phoneticPr fontId="2" type="noConversion"/>
  </si>
  <si>
    <t>수의계약</t>
  </si>
  <si>
    <t>임대라이선스(1년)</t>
  </si>
  <si>
    <t>user</t>
  </si>
  <si>
    <t>김충현</t>
  </si>
  <si>
    <t>통계분석 패키지 소프트웨어 구매</t>
  </si>
  <si>
    <t>통계분석 패키지 소프트웨어 구매</t>
    <phoneticPr fontId="2" type="noConversion"/>
  </si>
  <si>
    <t>성남시 청소년 빅데이터 플랫폼 서비스</t>
    <phoneticPr fontId="2" type="noConversion"/>
  </si>
  <si>
    <t>수의계약</t>
    <phoneticPr fontId="2" type="noConversion"/>
  </si>
  <si>
    <t>김충현</t>
    <phoneticPr fontId="2" type="noConversion"/>
  </si>
  <si>
    <t>수의계약</t>
    <phoneticPr fontId="2" type="noConversion"/>
  </si>
  <si>
    <t>전략경영본부</t>
    <phoneticPr fontId="2" type="noConversion"/>
  </si>
  <si>
    <t>한지현</t>
  </si>
  <si>
    <t>031-729-9031</t>
  </si>
  <si>
    <t>성남시청소년재단 [청년CSR포럼] 영상 중계</t>
  </si>
  <si>
    <t>031-729-9033</t>
  </si>
  <si>
    <t>가상화 물리서버 사양 증설 부품 구입</t>
  </si>
  <si>
    <t>CPU, MEMORY</t>
  </si>
  <si>
    <t>화상시스템 계정 신청</t>
  </si>
  <si>
    <t xml:space="preserve"> user</t>
  </si>
  <si>
    <t>이메일 인증 보안 모듈 구입</t>
  </si>
  <si>
    <t>모듈</t>
  </si>
  <si>
    <t>대민용 무선인터넷</t>
  </si>
  <si>
    <t>김지우</t>
  </si>
  <si>
    <t>031-729-9055</t>
  </si>
  <si>
    <t xml:space="preserve">스마일게이트 지원 온앤온 성남형 학습지원사업 </t>
  </si>
  <si>
    <t>태블릿피시</t>
  </si>
  <si>
    <t>입찰(공개경쟁)</t>
  </si>
  <si>
    <t>수정청소년수련관</t>
  </si>
  <si>
    <t>강규찬</t>
  </si>
  <si>
    <t>031-729-9217</t>
  </si>
  <si>
    <t>김수정, 장승원</t>
  </si>
  <si>
    <t>분당서현청소년수련관</t>
  </si>
  <si>
    <t>이유진</t>
  </si>
  <si>
    <t>031-729-9438</t>
  </si>
  <si>
    <t>임흥국</t>
  </si>
  <si>
    <t>031-729-9416</t>
  </si>
  <si>
    <t>2021. 중원청소년수련관 셔틀버스임차용역</t>
    <phoneticPr fontId="2" type="noConversion"/>
  </si>
  <si>
    <t>2021. 중원청소년수련관 시설관리용역</t>
    <phoneticPr fontId="2" type="noConversion"/>
  </si>
  <si>
    <t>2021. 수정청소년수련관 방과후아카데미 셔틀버스 임차 용역</t>
    <phoneticPr fontId="2" type="noConversion"/>
  </si>
  <si>
    <t>2021. 수정청소년수련관 방과후아카데미 위탁급식 용역</t>
    <phoneticPr fontId="2" type="noConversion"/>
  </si>
  <si>
    <t>2021. 수정청소년수련관 시설관리용역</t>
    <phoneticPr fontId="2" type="noConversion"/>
  </si>
  <si>
    <t>2021. 분당정자청소년수련관 시설관리용역</t>
    <phoneticPr fontId="2" type="noConversion"/>
  </si>
  <si>
    <t>2021. 중원청소년수련관 방과후아카데미 위탁급식 용역</t>
    <phoneticPr fontId="2" type="noConversion"/>
  </si>
  <si>
    <t>2021. 분당서현청소년수련관 방과후아카데미 급식 용역</t>
    <phoneticPr fontId="2" type="noConversion"/>
  </si>
  <si>
    <t>2021. 분당서현청소년수련관 시설관리용역</t>
    <phoneticPr fontId="2" type="noConversion"/>
  </si>
  <si>
    <t>2021. 분당정자청소년수련관 방과후아카데미 급식 용역</t>
    <phoneticPr fontId="2" type="noConversion"/>
  </si>
  <si>
    <t>분당판교청소년수련관</t>
  </si>
  <si>
    <t>김일섭</t>
  </si>
  <si>
    <t>031-729-9614</t>
  </si>
  <si>
    <t>공개입찰</t>
  </si>
  <si>
    <t>정지홍</t>
  </si>
  <si>
    <t>031-729-9613</t>
  </si>
  <si>
    <t>박태서</t>
  </si>
  <si>
    <t>031-729-9642</t>
  </si>
  <si>
    <t>2021. 분당판교청소년수련관 시설관리용역</t>
    <phoneticPr fontId="2" type="noConversion"/>
  </si>
  <si>
    <t>2021. 분당판교청소년수련관 셔틀버스 임차용역</t>
    <phoneticPr fontId="2" type="noConversion"/>
  </si>
  <si>
    <t>2021. 분당판교청소년수련관 방과후아카데미 위탁급식 용역</t>
    <phoneticPr fontId="2" type="noConversion"/>
  </si>
  <si>
    <t>2021. 분당야탑청소년수련관 시설관리용역</t>
    <phoneticPr fontId="2" type="noConversion"/>
  </si>
  <si>
    <t>2021. 분당야탑청소년수련관 방과후아카데미 위탁급식 용역</t>
    <phoneticPr fontId="2" type="noConversion"/>
  </si>
  <si>
    <t>16절, 표지4p 250g 스노우지, 내지 128p 120g 아트지</t>
  </si>
  <si>
    <t>성남시청년지원센터</t>
  </si>
  <si>
    <t>이준혁</t>
  </si>
  <si>
    <t>070-4908-2093</t>
  </si>
  <si>
    <t>청년 마음건강 지원사업 토크콘서트 중계 임차</t>
  </si>
  <si>
    <t>정민정</t>
  </si>
  <si>
    <t>070-4908-2092</t>
  </si>
  <si>
    <t>청년지원공모 청년이 해봄 활동집</t>
    <phoneticPr fontId="2" type="noConversion"/>
  </si>
  <si>
    <t>수의계약</t>
    <phoneticPr fontId="2" type="noConversion"/>
  </si>
  <si>
    <t>031-729-9015</t>
    <phoneticPr fontId="2" type="noConversion"/>
  </si>
  <si>
    <t>031-729-9074</t>
    <phoneticPr fontId="2" type="noConversion"/>
  </si>
  <si>
    <t>031-729-9051</t>
    <phoneticPr fontId="2" type="noConversion"/>
  </si>
  <si>
    <t>031-729-9072</t>
    <phoneticPr fontId="2" type="noConversion"/>
  </si>
  <si>
    <t>031-729-9241,9244</t>
    <phoneticPr fontId="2" type="noConversion"/>
  </si>
  <si>
    <t>2021. 시설물 위탁관리</t>
    <phoneticPr fontId="2" type="noConversion"/>
  </si>
  <si>
    <t>2020. 성남청년정책지원네트워크 영상제작 계약</t>
    <phoneticPr fontId="2" type="noConversion"/>
  </si>
  <si>
    <t>2021. 실시간 통합 설문조사 플랫폼 서비스 신청</t>
    <phoneticPr fontId="2" type="noConversion"/>
  </si>
  <si>
    <t>2021. 웹 메일 호스팅 운영</t>
    <phoneticPr fontId="2" type="noConversion"/>
  </si>
  <si>
    <t>2021. 업무용 복합기 임차</t>
    <phoneticPr fontId="2" type="noConversion"/>
  </si>
  <si>
    <t>2021. 안전관리자 업무 위탁</t>
    <phoneticPr fontId="2" type="noConversion"/>
  </si>
  <si>
    <t>2021. 보건관리자 업무 위탁</t>
    <phoneticPr fontId="2" type="noConversion"/>
  </si>
  <si>
    <t>공개입찰</t>
    <phoneticPr fontId="2" type="noConversion"/>
  </si>
  <si>
    <t>공개입찰</t>
    <phoneticPr fontId="2" type="noConversion"/>
  </si>
  <si>
    <t>수의계약</t>
    <phoneticPr fontId="2" type="noConversion"/>
  </si>
  <si>
    <t>수의계약</t>
    <phoneticPr fontId="2" type="noConversion"/>
  </si>
  <si>
    <t>명미경</t>
    <phoneticPr fontId="2" type="noConversion"/>
  </si>
  <si>
    <t>김승희</t>
    <phoneticPr fontId="2" type="noConversion"/>
  </si>
  <si>
    <t>031-729-9052</t>
    <phoneticPr fontId="2" type="noConversion"/>
  </si>
  <si>
    <t>중원청소년수련관</t>
    <phoneticPr fontId="2" type="noConversion"/>
  </si>
  <si>
    <t>분당정자청소년수련관</t>
    <phoneticPr fontId="2" type="noConversion"/>
  </si>
  <si>
    <t>분당야탑청소년수련관</t>
    <phoneticPr fontId="2" type="noConversion"/>
  </si>
  <si>
    <t>도주성</t>
    <phoneticPr fontId="2" type="noConversion"/>
  </si>
  <si>
    <t>김성열</t>
    <phoneticPr fontId="2" type="noConversion"/>
  </si>
  <si>
    <t>박진경</t>
    <phoneticPr fontId="2" type="noConversion"/>
  </si>
  <si>
    <t>031-729-9315</t>
    <phoneticPr fontId="2" type="noConversion"/>
  </si>
  <si>
    <t>031-729-9319</t>
    <phoneticPr fontId="2" type="noConversion"/>
  </si>
  <si>
    <t>031-729-9341</t>
    <phoneticPr fontId="2" type="noConversion"/>
  </si>
  <si>
    <t>배영현</t>
    <phoneticPr fontId="2" type="noConversion"/>
  </si>
  <si>
    <t>031-729-9511</t>
    <phoneticPr fontId="2" type="noConversion"/>
  </si>
  <si>
    <t>임정민</t>
    <phoneticPr fontId="2" type="noConversion"/>
  </si>
  <si>
    <t>031-729-9539</t>
    <phoneticPr fontId="2" type="noConversion"/>
  </si>
  <si>
    <t>윤동섭</t>
    <phoneticPr fontId="2" type="noConversion"/>
  </si>
  <si>
    <t>031-729-9812</t>
    <phoneticPr fontId="2" type="noConversion"/>
  </si>
  <si>
    <t>최세은</t>
    <phoneticPr fontId="2" type="noConversion"/>
  </si>
  <si>
    <t>031-729-9840</t>
    <phoneticPr fontId="2" type="noConversion"/>
  </si>
  <si>
    <t>입찰 또는 수의</t>
    <phoneticPr fontId="2" type="noConversion"/>
  </si>
  <si>
    <t>2021. 은행동청소년문화의집 시설관리용역</t>
    <phoneticPr fontId="2" type="noConversion"/>
  </si>
  <si>
    <t>수의계약</t>
    <phoneticPr fontId="2" type="noConversion"/>
  </si>
  <si>
    <t>은행동청소년문화의집</t>
    <phoneticPr fontId="2" type="noConversion"/>
  </si>
  <si>
    <t>박진규</t>
    <phoneticPr fontId="2" type="noConversion"/>
  </si>
  <si>
    <t>031-729-9916</t>
    <phoneticPr fontId="2" type="noConversion"/>
  </si>
  <si>
    <t>2021. 세무 자문</t>
    <phoneticPr fontId="2" type="noConversion"/>
  </si>
  <si>
    <t>2021. 노무 자문</t>
    <phoneticPr fontId="2" type="noConversion"/>
  </si>
  <si>
    <t>2021. 법무 자문</t>
    <phoneticPr fontId="2" type="noConversion"/>
  </si>
  <si>
    <t>김재철</t>
    <phoneticPr fontId="2" type="noConversion"/>
  </si>
  <si>
    <t>031-729-9061</t>
    <phoneticPr fontId="2" type="noConversion"/>
  </si>
  <si>
    <t>2020년 서버 코로케이션(웹 방화벽) 신청(3년계약)</t>
    <phoneticPr fontId="2" type="noConversion"/>
  </si>
  <si>
    <t>홍보물품 제작</t>
    <phoneticPr fontId="2" type="noConversion"/>
  </si>
  <si>
    <t>수의계약</t>
    <phoneticPr fontId="2" type="noConversion"/>
  </si>
  <si>
    <t>A5 메모패드</t>
    <phoneticPr fontId="2" type="noConversion"/>
  </si>
  <si>
    <t>개</t>
    <phoneticPr fontId="2" type="noConversion"/>
  </si>
  <si>
    <t>장은지</t>
    <phoneticPr fontId="2" type="noConversion"/>
  </si>
  <si>
    <t>031-729-9023</t>
    <phoneticPr fontId="2" type="noConversion"/>
  </si>
  <si>
    <t>전략경영본부(기획조정팀)</t>
    <phoneticPr fontId="2" type="noConversion"/>
  </si>
  <si>
    <t>전략경영본부(대외협력팀)</t>
    <phoneticPr fontId="2" type="noConversion"/>
  </si>
  <si>
    <t>전략경영본부(경영지원팀)</t>
    <phoneticPr fontId="2" type="noConversion"/>
  </si>
  <si>
    <t>전략경영본부(경영지원팀)</t>
    <phoneticPr fontId="2" type="noConversion"/>
  </si>
  <si>
    <t>사업지원본부(사업지원실)</t>
    <phoneticPr fontId="2" type="noConversion"/>
  </si>
  <si>
    <t>전략경영본부(기획조정팀)</t>
    <phoneticPr fontId="2" type="noConversion"/>
  </si>
  <si>
    <t>전략경영본부(청년정책팀)</t>
    <phoneticPr fontId="2" type="noConversion"/>
  </si>
  <si>
    <t>전략경영본부(경영지원팀)</t>
    <phoneticPr fontId="2" type="noConversion"/>
  </si>
  <si>
    <r>
      <rPr>
        <b/>
        <sz val="10"/>
        <color theme="1"/>
        <rFont val="맑은 고딕"/>
        <family val="3"/>
        <charset val="129"/>
        <scheme val="major"/>
      </rPr>
      <t>전략경영</t>
    </r>
    <r>
      <rPr>
        <sz val="10"/>
        <color theme="1"/>
        <rFont val="맑은 고딕"/>
        <family val="3"/>
        <charset val="129"/>
        <scheme val="major"/>
      </rPr>
      <t>본부(경영지원팀)</t>
    </r>
    <phoneticPr fontId="2" type="noConversion"/>
  </si>
  <si>
    <t>전략경영본부(인력개발팀)</t>
    <phoneticPr fontId="2" type="noConversion"/>
  </si>
  <si>
    <t>-해당사항없음-</t>
    <phoneticPr fontId="2" type="noConversion"/>
  </si>
  <si>
    <t xml:space="preserve">분당야탑청소년수련관 천체투영관 영상물 구매 소액수의 견적 제출 </t>
    <phoneticPr fontId="2" type="noConversion"/>
  </si>
  <si>
    <t xml:space="preserve">분당야탑청소년수련관 인테리어공사(건축·기계·조경) </t>
    <phoneticPr fontId="2" type="noConversion"/>
  </si>
  <si>
    <t xml:space="preserve">분당야탑청소년수련관 인테리어 전기공사 </t>
    <phoneticPr fontId="2" type="noConversion"/>
  </si>
  <si>
    <t xml:space="preserve">성남시청소년재단 퇴직연금사업자 선정 </t>
    <phoneticPr fontId="2" type="noConversion"/>
  </si>
  <si>
    <t xml:space="preserve">분당야탑청소년수련관 인테리어 소방공사 </t>
    <phoneticPr fontId="2" type="noConversion"/>
  </si>
  <si>
    <t xml:space="preserve">분당야탑청소년수련관 인테리어 통신공사 </t>
    <phoneticPr fontId="2" type="noConversion"/>
  </si>
  <si>
    <t xml:space="preserve">청소년방과후아카데미 위탁급식 용역 입찰공고(단가계약) </t>
    <phoneticPr fontId="2" type="noConversion"/>
  </si>
  <si>
    <t xml:space="preserve">중원청소년수련관 셔틀버스 임차 용역 </t>
    <phoneticPr fontId="2" type="noConversion"/>
  </si>
  <si>
    <t xml:space="preserve">분당판교청소년수련관 셔틀버스 임차 용역 </t>
    <phoneticPr fontId="2" type="noConversion"/>
  </si>
  <si>
    <t>수의(전자)</t>
    <phoneticPr fontId="2" type="noConversion"/>
  </si>
  <si>
    <t>수의(전자)</t>
    <phoneticPr fontId="2" type="noConversion"/>
  </si>
  <si>
    <t>공개입찰</t>
    <phoneticPr fontId="2" type="noConversion"/>
  </si>
  <si>
    <t>2020.11.09.</t>
    <phoneticPr fontId="2" type="noConversion"/>
  </si>
  <si>
    <t>2020.11.19.</t>
    <phoneticPr fontId="2" type="noConversion"/>
  </si>
  <si>
    <t>2020.11.24.</t>
    <phoneticPr fontId="2" type="noConversion"/>
  </si>
  <si>
    <t>2020.11.24</t>
    <phoneticPr fontId="2" type="noConversion"/>
  </si>
  <si>
    <t>2020.11.25.</t>
  </si>
  <si>
    <t>2020.11.25.</t>
    <phoneticPr fontId="2" type="noConversion"/>
  </si>
  <si>
    <t>2020.11.26.</t>
    <phoneticPr fontId="2" type="noConversion"/>
  </si>
  <si>
    <t>2020.11.26.</t>
    <phoneticPr fontId="2" type="noConversion"/>
  </si>
  <si>
    <t>2020.11.13.</t>
  </si>
  <si>
    <t>2020.11.13.</t>
    <phoneticPr fontId="2" type="noConversion"/>
  </si>
  <si>
    <t>2020.11.13.</t>
    <phoneticPr fontId="2" type="noConversion"/>
  </si>
  <si>
    <t>2020.11.25.</t>
    <phoneticPr fontId="2" type="noConversion"/>
  </si>
  <si>
    <t>2020.11.25.</t>
    <phoneticPr fontId="2" type="noConversion"/>
  </si>
  <si>
    <t>2020..12.07.</t>
    <phoneticPr fontId="2" type="noConversion"/>
  </si>
  <si>
    <t>2020.12.07.</t>
  </si>
  <si>
    <t>2020.12.07.</t>
    <phoneticPr fontId="2" type="noConversion"/>
  </si>
  <si>
    <t>2020.12.03.</t>
  </si>
  <si>
    <t>2020.12.03.</t>
    <phoneticPr fontId="2" type="noConversion"/>
  </si>
  <si>
    <t>2020.12.03.</t>
    <phoneticPr fontId="2" type="noConversion"/>
  </si>
  <si>
    <t>2020.12.01.</t>
  </si>
  <si>
    <t>2020.12.01.</t>
    <phoneticPr fontId="2" type="noConversion"/>
  </si>
  <si>
    <t>2020.12.01.</t>
    <phoneticPr fontId="2" type="noConversion"/>
  </si>
  <si>
    <t>2020.12.02.</t>
  </si>
  <si>
    <t>2020.12.02.</t>
    <phoneticPr fontId="2" type="noConversion"/>
  </si>
  <si>
    <t>2020.12.02.</t>
    <phoneticPr fontId="2" type="noConversion"/>
  </si>
  <si>
    <t>건축공사업</t>
    <phoneticPr fontId="2" type="noConversion"/>
  </si>
  <si>
    <t>경기도</t>
    <phoneticPr fontId="2" type="noConversion"/>
  </si>
  <si>
    <t>관급자재별도</t>
    <phoneticPr fontId="2" type="noConversion"/>
  </si>
  <si>
    <t>영화제작업, 영화수입업, 영화배급업</t>
    <phoneticPr fontId="2" type="noConversion"/>
  </si>
  <si>
    <t>-</t>
    <phoneticPr fontId="2" type="noConversion"/>
  </si>
  <si>
    <t>전기공사업</t>
    <phoneticPr fontId="2" type="noConversion"/>
  </si>
  <si>
    <t>정보통신공사업</t>
    <phoneticPr fontId="2" type="noConversion"/>
  </si>
  <si>
    <t>성남시</t>
    <phoneticPr fontId="2" type="noConversion"/>
  </si>
  <si>
    <t>소방시설공사업</t>
    <phoneticPr fontId="2" type="noConversion"/>
  </si>
  <si>
    <t>퇴직연금사업자</t>
    <phoneticPr fontId="2" type="noConversion"/>
  </si>
  <si>
    <t>-</t>
    <phoneticPr fontId="2" type="noConversion"/>
  </si>
  <si>
    <t>식품즉석판매제조·가공업 외</t>
    <phoneticPr fontId="2" type="noConversion"/>
  </si>
  <si>
    <t>경기도</t>
    <phoneticPr fontId="2" type="noConversion"/>
  </si>
  <si>
    <t>여객자동차운수업</t>
    <phoneticPr fontId="2" type="noConversion"/>
  </si>
  <si>
    <t>수의(전자)</t>
    <phoneticPr fontId="2" type="noConversion"/>
  </si>
  <si>
    <t>유찰</t>
    <phoneticPr fontId="2" type="noConversion"/>
  </si>
  <si>
    <t>3개사</t>
    <phoneticPr fontId="2" type="noConversion"/>
  </si>
  <si>
    <t>㈜스피어</t>
    <phoneticPr fontId="2" type="noConversion"/>
  </si>
  <si>
    <t>984개사</t>
    <phoneticPr fontId="2" type="noConversion"/>
  </si>
  <si>
    <t>경호종합건설㈜</t>
    <phoneticPr fontId="2" type="noConversion"/>
  </si>
  <si>
    <t>2659개사</t>
    <phoneticPr fontId="2" type="noConversion"/>
  </si>
  <si>
    <t>㈜쏘울텍</t>
    <phoneticPr fontId="2" type="noConversion"/>
  </si>
  <si>
    <t>154개사</t>
    <phoneticPr fontId="2" type="noConversion"/>
  </si>
  <si>
    <t>64개사</t>
    <phoneticPr fontId="2" type="noConversion"/>
  </si>
  <si>
    <t>㈜대한전기</t>
    <phoneticPr fontId="2" type="noConversion"/>
  </si>
  <si>
    <t>㈜티에스엠테크놀로지</t>
    <phoneticPr fontId="2" type="noConversion"/>
  </si>
  <si>
    <t>11개사</t>
    <phoneticPr fontId="2" type="noConversion"/>
  </si>
  <si>
    <t>-</t>
    <phoneticPr fontId="2" type="noConversion"/>
  </si>
  <si>
    <t>진행중</t>
    <phoneticPr fontId="2" type="noConversion"/>
  </si>
  <si>
    <t>무응찰</t>
    <phoneticPr fontId="2" type="noConversion"/>
  </si>
  <si>
    <t>일류투어㈜</t>
    <phoneticPr fontId="2" type="noConversion"/>
  </si>
  <si>
    <t>㈜활기찬중부관광</t>
    <phoneticPr fontId="2" type="noConversion"/>
  </si>
  <si>
    <t>4개사</t>
    <phoneticPr fontId="2" type="noConversion"/>
  </si>
  <si>
    <t>6개사</t>
    <phoneticPr fontId="2" type="noConversion"/>
  </si>
  <si>
    <t>전략경영본부</t>
    <phoneticPr fontId="2" type="noConversion"/>
  </si>
  <si>
    <t>2020.11.19.</t>
    <phoneticPr fontId="2" type="noConversion"/>
  </si>
  <si>
    <t>청년인포 자료분석 및 시각화</t>
  </si>
  <si>
    <t>2020.12.10.</t>
    <phoneticPr fontId="2" type="noConversion"/>
  </si>
  <si>
    <t>㈜엠에스케이씨</t>
  </si>
  <si>
    <t>성남청소년균형동반협의회 영상 촬영 및 최종영상 제작</t>
  </si>
  <si>
    <t>2020년도 행정사무감사 수감자료 제작</t>
  </si>
  <si>
    <t>2020.11.30.</t>
  </si>
  <si>
    <t>2020.11.30.</t>
    <phoneticPr fontId="2" type="noConversion"/>
  </si>
  <si>
    <t>2020.11.16.</t>
    <phoneticPr fontId="2" type="noConversion"/>
  </si>
  <si>
    <t>2021년 세입세출예산(안) 설명자료 및 사업계획서 제작</t>
  </si>
  <si>
    <t>㈜프린트라인</t>
  </si>
  <si>
    <t>온디자인㈜</t>
  </si>
  <si>
    <t>건강한 노사관계 형성을 위한 노사 공동 역량 강화 교육</t>
  </si>
  <si>
    <t>한경대학교</t>
  </si>
  <si>
    <t>2020.12.04.</t>
    <phoneticPr fontId="2" type="noConversion"/>
  </si>
  <si>
    <t>청소년 무료 숙련기술 체험 차량임차</t>
  </si>
  <si>
    <t>㈜선진한공여행사</t>
  </si>
  <si>
    <t>재단 유튜브 영상 제작 위탁 용역</t>
  </si>
  <si>
    <t>원격교육 훈련위탁계약</t>
    <phoneticPr fontId="2" type="noConversion"/>
  </si>
  <si>
    <t>2020.02.14.</t>
    <phoneticPr fontId="2" type="noConversion"/>
  </si>
  <si>
    <t>2020.03.19.</t>
    <phoneticPr fontId="2" type="noConversion"/>
  </si>
  <si>
    <t>2020.04.08.</t>
    <phoneticPr fontId="2" type="noConversion"/>
  </si>
  <si>
    <t>2020.07.06.</t>
    <phoneticPr fontId="2" type="noConversion"/>
  </si>
  <si>
    <t>2020.07.16.</t>
    <phoneticPr fontId="2" type="noConversion"/>
  </si>
  <si>
    <t>2020.07.24.</t>
    <phoneticPr fontId="2" type="noConversion"/>
  </si>
  <si>
    <t>2020.11.04.</t>
    <phoneticPr fontId="2" type="noConversion"/>
  </si>
  <si>
    <t>2020.12.04.</t>
    <phoneticPr fontId="2" type="noConversion"/>
  </si>
  <si>
    <t>2020.03.05.
2020.06.05.</t>
    <phoneticPr fontId="2" type="noConversion"/>
  </si>
  <si>
    <t>2020.10.07.
2020.12.02.</t>
    <phoneticPr fontId="2" type="noConversion"/>
  </si>
  <si>
    <t>제5대 성남시청소년행복의회 정책제안서 제작</t>
  </si>
  <si>
    <t>2020.12.08.</t>
    <phoneticPr fontId="2" type="noConversion"/>
  </si>
  <si>
    <t>2020.11.30.</t>
    <phoneticPr fontId="2" type="noConversion"/>
  </si>
  <si>
    <t>2020.12.01.</t>
    <phoneticPr fontId="2" type="noConversion"/>
  </si>
  <si>
    <t xml:space="preserve"> 티오피이엔티</t>
    <phoneticPr fontId="2" type="noConversion"/>
  </si>
  <si>
    <t xml:space="preserve"> 온디자인㈜</t>
    <phoneticPr fontId="2" type="noConversion"/>
  </si>
  <si>
    <t xml:space="preserve"> ㈜프린트라인</t>
    <phoneticPr fontId="2" type="noConversion"/>
  </si>
  <si>
    <t xml:space="preserve"> ㈜비에스씨</t>
    <phoneticPr fontId="2" type="noConversion"/>
  </si>
  <si>
    <t xml:space="preserve"> ㈜엠에스케이씨</t>
    <phoneticPr fontId="2" type="noConversion"/>
  </si>
  <si>
    <t xml:space="preserve"> ㈜선진한공여행사</t>
    <phoneticPr fontId="2" type="noConversion"/>
  </si>
  <si>
    <t xml:space="preserve"> 티오피이엔티</t>
    <phoneticPr fontId="2" type="noConversion"/>
  </si>
  <si>
    <t xml:space="preserve"> 사회적협동조합 빠띠</t>
    <phoneticPr fontId="2" type="noConversion"/>
  </si>
  <si>
    <t xml:space="preserve"> 한경대학교</t>
    <phoneticPr fontId="2" type="noConversion"/>
  </si>
  <si>
    <t xml:space="preserve"> 네모디자인</t>
    <phoneticPr fontId="2" type="noConversion"/>
  </si>
  <si>
    <t xml:space="preserve"> 데이터드리븐</t>
    <phoneticPr fontId="2" type="noConversion"/>
  </si>
  <si>
    <t xml:space="preserve"> 청년선도기업협동조합</t>
    <phoneticPr fontId="2" type="noConversion"/>
  </si>
  <si>
    <t xml:space="preserve"> 성남청청포럼 영상제작</t>
    <phoneticPr fontId="2" type="noConversion"/>
  </si>
  <si>
    <t xml:space="preserve"> 2020년도 행정사무감사 수감자료 제작</t>
    <phoneticPr fontId="2" type="noConversion"/>
  </si>
  <si>
    <t xml:space="preserve"> 2021년 세입세출예산(안) 설명자료 및 사업계획서 제작</t>
    <phoneticPr fontId="2" type="noConversion"/>
  </si>
  <si>
    <t xml:space="preserve"> 2020. 직원 경력개발관리를 위한 리더십역량 진단 위탁</t>
    <phoneticPr fontId="2" type="noConversion"/>
  </si>
  <si>
    <t xml:space="preserve"> 열화상카메라 구입</t>
    <phoneticPr fontId="2" type="noConversion"/>
  </si>
  <si>
    <t xml:space="preserve"> 청소년 무료 숙련기술 체험 차량임차</t>
    <phoneticPr fontId="2" type="noConversion"/>
  </si>
  <si>
    <t xml:space="preserve"> 성남청소년균형동반협의회 영상 촬영 및 최종영상 제작</t>
    <phoneticPr fontId="2" type="noConversion"/>
  </si>
  <si>
    <t xml:space="preserve"> 청년 온라인 커뮤니티 플랫폼 운영</t>
    <phoneticPr fontId="2" type="noConversion"/>
  </si>
  <si>
    <t xml:space="preserve"> 건강한 노사관계 형성을 위한 노사 공동 역량 강화 교육</t>
    <phoneticPr fontId="2" type="noConversion"/>
  </si>
  <si>
    <t xml:space="preserve"> 제5대 성남시청소년행복의회 정책제안서 제작</t>
    <phoneticPr fontId="2" type="noConversion"/>
  </si>
  <si>
    <t xml:space="preserve"> 청년인포 자료분석 및 시각화</t>
    <phoneticPr fontId="2" type="noConversion"/>
  </si>
  <si>
    <t xml:space="preserve"> 재단 유튜브 영상 제작 위탁 용역</t>
    <phoneticPr fontId="2" type="noConversion"/>
  </si>
  <si>
    <t>(2020. 12. 11. 기준 / 단위 : 원)</t>
    <phoneticPr fontId="2" type="noConversion"/>
  </si>
  <si>
    <t>경영지원팀(전혜진)</t>
  </si>
  <si>
    <t>2020.11.03.~11.18.</t>
  </si>
  <si>
    <t>조달구매</t>
  </si>
  <si>
    <t>지방계약법 시행령 제80조</t>
  </si>
  <si>
    <t>서울특별시 강남구 봉은사로129-1</t>
  </si>
  <si>
    <t>내부정보유출방지시스템 구입(서버모듈)</t>
  </si>
  <si>
    <t>경영지원팀(서인욱)</t>
  </si>
  <si>
    <t>2020.11.04.~11.19.</t>
  </si>
  <si>
    <t>내부정보유출방지시스템 구입(Agent 1~1000uset)</t>
  </si>
  <si>
    <t>청년정책팀(한지현)</t>
  </si>
  <si>
    <t>2020.11.03~11.30</t>
  </si>
  <si>
    <t>수의1인견적</t>
  </si>
  <si>
    <t>지방계약법 시행령 제25조제1항</t>
  </si>
  <si>
    <t>사업지원실(조영조)</t>
  </si>
  <si>
    <t>2020.11.04~11.17.</t>
  </si>
  <si>
    <t>서울시 송파구 송파대로201, 제에이동 지 129-3</t>
  </si>
  <si>
    <t>사업지원실(오제호)</t>
  </si>
  <si>
    <t>티오피이엔터</t>
  </si>
  <si>
    <t>대외협력팀(김숙희)</t>
  </si>
  <si>
    <t>2020.11.05.~11.10.</t>
  </si>
  <si>
    <t>성남시 중원구 산성대로 198 303</t>
  </si>
  <si>
    <t>기획조정팀(김민경)</t>
  </si>
  <si>
    <t>성남시 분당구 성남대로 165, 238호</t>
  </si>
  <si>
    <t>인력개발팀(정현섭)</t>
  </si>
  <si>
    <t>2020.11.06.~11.12.</t>
  </si>
  <si>
    <t>경기도 안성시 중앙로 327(석정동)</t>
  </si>
  <si>
    <t>2020.11.10.~11.11.</t>
  </si>
  <si>
    <t>경기도 성남시 분당구 서현로 170</t>
  </si>
  <si>
    <t>대외협력팀(장은지)</t>
  </si>
  <si>
    <t>2020.11.10.~12.04.</t>
  </si>
  <si>
    <t>경기도 성남시 중원구 여수울로29번길 14-11, 1 층</t>
  </si>
  <si>
    <t>성남청소년균형동반협의체 온라인 지원맵 시스템 제작</t>
  </si>
  <si>
    <t>대외협력팀(정해원)</t>
  </si>
  <si>
    <t>2020.11.09.~11.27.</t>
  </si>
  <si>
    <t>수학체험관 체험물품 구매</t>
  </si>
  <si>
    <t>분당야탑청소년수련관(김정민)</t>
  </si>
  <si>
    <t>2020.11.17.~12.07.</t>
  </si>
  <si>
    <t>㈜교육문화</t>
  </si>
  <si>
    <t>서울시 서초구 방배중앙로 82</t>
  </si>
  <si>
    <t>2020.11.18.~11.27.</t>
  </si>
  <si>
    <t>천체투영관 영상물 구매</t>
  </si>
  <si>
    <t>분당야탑청소년수련관(김명왕)</t>
  </si>
  <si>
    <t>2020.11.19.~11.30.</t>
  </si>
  <si>
    <t>수의2인견적(입찰)</t>
  </si>
  <si>
    <t>주식회사 스피어</t>
  </si>
  <si>
    <t>경기도 용인시 수지구 샘말로27-0(고기동)</t>
  </si>
  <si>
    <t>온&amp;온 성남형 학습지원 사업「자기 주도 학습코칭」 교구 및 프로그램비</t>
  </si>
  <si>
    <t>사원지원실(박영진)</t>
  </si>
  <si>
    <t>2020.11.23.~12.31.</t>
  </si>
  <si>
    <t>창의수업연구소</t>
  </si>
  <si>
    <t>경기도 구리시 아차산로487번길 27</t>
  </si>
  <si>
    <t>재단 캐릭터 모냐 디자인 리뉴얼 및 굿즈 제작</t>
  </si>
  <si>
    <t>대외협력팀(이치준)</t>
  </si>
  <si>
    <t>2020.11.20.~12.13.</t>
  </si>
  <si>
    <t>플로피노트</t>
  </si>
  <si>
    <t>경기도 광명시 광명역로26, 102-204</t>
  </si>
  <si>
    <t>2층 야외교육장 조성공사(건축·조경·기계)</t>
  </si>
  <si>
    <t>분당판교청소년수련관(정지홍)</t>
  </si>
  <si>
    <t>2020.11.23.~12.22.</t>
  </si>
  <si>
    <t>공사</t>
  </si>
  <si>
    <t>지방계약법 시행령 제25조제3항</t>
  </si>
  <si>
    <t>경기도 성남시 분당구 탄천상로 164, B동 233호</t>
  </si>
  <si>
    <t>기획조정팀(김마리)</t>
  </si>
  <si>
    <t>2020.11.23.~12.04.</t>
  </si>
  <si>
    <t>경기도 성남시 분당구 매화로56번길 12, 1층(야탑동)</t>
  </si>
  <si>
    <t>성남시청년지원센터 볼펜 제작</t>
  </si>
  <si>
    <t>성남시청년지원센터(이준혁)</t>
  </si>
  <si>
    <t>2020.11.26.~12.02.</t>
  </si>
  <si>
    <t>성남시 수정구 논골로36번길 15, 103동 502호</t>
  </si>
  <si>
    <t>청소년메이커공작소 운영물품 구입</t>
  </si>
  <si>
    <t>분당야탑청소년수련관(이경현)</t>
  </si>
  <si>
    <t>2020.11.27.~12.15.</t>
  </si>
  <si>
    <t>성남시 중원구 둔촌대로457벝길 27</t>
  </si>
  <si>
    <t>본부 인터넷망 사용 신청(2021~2023년)(1차계약)</t>
  </si>
  <si>
    <t>2021.01.01.~12.31.</t>
  </si>
  <si>
    <t>㈜케이티</t>
  </si>
  <si>
    <t>경기도 성남시 분당구 불정로 90, 1층(정자동)</t>
  </si>
  <si>
    <t>본부 인터넷전화 사용 신청(2021~2023년)(1차계약)</t>
  </si>
  <si>
    <t>대한민국 인성대상 수상 홍보 현수막</t>
  </si>
  <si>
    <t>2020.11.27.~12.01.</t>
  </si>
  <si>
    <t>성남시 수정구 수정로251번길 7</t>
  </si>
  <si>
    <t>『성남 청년 프리인턴십』비전공자 코딩교육</t>
  </si>
  <si>
    <t>청년교류팀(김보희)</t>
  </si>
  <si>
    <t>2020.12.01.~12.15.</t>
  </si>
  <si>
    <t>㈜이스토닉</t>
  </si>
  <si>
    <t>경기도 군포시 용호1로 1번길 23, 5층(당동)</t>
  </si>
  <si>
    <t>전략경영본부 업무용 차량임차(대표이사 전용차량)</t>
  </si>
  <si>
    <t>경영지원팀(박병구)</t>
  </si>
  <si>
    <t>2020.11.01.~2021.10.31.</t>
  </si>
  <si>
    <t>경기도 성남시 분당구 중앙공원로40번길 4</t>
  </si>
  <si>
    <t>성남시청년지원센터 노트 제작</t>
  </si>
  <si>
    <t>2020.12.01.~12.03.</t>
  </si>
  <si>
    <t>지오엠코리아</t>
  </si>
  <si>
    <t>경기도 성남시 분당구 성남대로2번길 6, 116호</t>
  </si>
  <si>
    <t>2020.12.08.~12.11.</t>
  </si>
  <si>
    <t>㈜에스유소프트</t>
  </si>
  <si>
    <t>부산광역시 해운대구 센텀중앙로 48, 914호</t>
  </si>
  <si>
    <t>홍보 활성화 홍보물품 제작</t>
  </si>
  <si>
    <t>2020.12.09.~12.28.</t>
  </si>
  <si>
    <t>2020.12.28.</t>
  </si>
  <si>
    <t>2020. 성남청년정책지원네트워크 영상제작</t>
  </si>
  <si>
    <t>2020.12.09.~12.21.</t>
  </si>
  <si>
    <t>요지경필름</t>
  </si>
  <si>
    <t>서울시 영등포구 영신로39길 8-1, 201호</t>
  </si>
  <si>
    <t>2020.12.10.~12.11.</t>
  </si>
  <si>
    <t>기획조정팀(김충현)</t>
  </si>
  <si>
    <t>2020.12.11.~2021.12.10.</t>
  </si>
  <si>
    <t>㈜데이타솔루션</t>
  </si>
  <si>
    <t>서울시 강남구 언주로620, 10층(논현동)</t>
  </si>
  <si>
    <t>청년 마음건강 지원사업 토크콘서트 생중계 촬영 용역 계약</t>
  </si>
  <si>
    <t>성남시청년지원센터(정민정)</t>
  </si>
  <si>
    <t>2020.12.15.~12.17.</t>
  </si>
  <si>
    <t>㈜모티브</t>
  </si>
  <si>
    <t>경기도 성남시 분당구 판교로289번길 20, 2동 8층 2호</t>
  </si>
  <si>
    <t>2021년도 업무용 수첩 제작</t>
  </si>
  <si>
    <t>경영지원팀(신상철)</t>
  </si>
  <si>
    <t>2020.12.11.~12.18.</t>
  </si>
  <si>
    <t>두리기획</t>
  </si>
  <si>
    <t>경기도 성남시 수정구 제일로 176, 2호</t>
  </si>
  <si>
    <t>온디자인㈜</t>
    <phoneticPr fontId="2" type="noConversion"/>
  </si>
  <si>
    <t>㈜프린트라인</t>
    <phoneticPr fontId="2" type="noConversion"/>
  </si>
  <si>
    <t>완다몰</t>
  </si>
  <si>
    <t>완다몰</t>
    <phoneticPr fontId="2" type="noConversion"/>
  </si>
  <si>
    <t>㈜트로텍코리아</t>
  </si>
  <si>
    <t>㈜트로텍코리아</t>
    <phoneticPr fontId="2" type="noConversion"/>
  </si>
  <si>
    <t>㈜삼성통운</t>
  </si>
  <si>
    <t>㈜삼성통운</t>
    <phoneticPr fontId="2" type="noConversion"/>
  </si>
  <si>
    <t>완다몰</t>
    <phoneticPr fontId="2" type="noConversion"/>
  </si>
  <si>
    <t>㈜비에스씨</t>
    <phoneticPr fontId="2" type="noConversion"/>
  </si>
  <si>
    <t>박노철</t>
  </si>
  <si>
    <t>천미애</t>
  </si>
  <si>
    <t>신동일</t>
  </si>
  <si>
    <t>임태희</t>
  </si>
  <si>
    <t>윤두희</t>
  </si>
  <si>
    <t>김형진</t>
  </si>
  <si>
    <t>황혜린</t>
  </si>
  <si>
    <t>야탑청소년수련관</t>
  </si>
  <si>
    <t>2020.11.18.~12.27.</t>
  </si>
  <si>
    <t>김현남</t>
  </si>
  <si>
    <t>김영희</t>
  </si>
  <si>
    <t>신성수</t>
  </si>
  <si>
    <t>이종진</t>
  </si>
  <si>
    <t>남현진</t>
  </si>
  <si>
    <t>임채영</t>
  </si>
  <si>
    <t>청년지원센터</t>
  </si>
  <si>
    <t>우경일</t>
  </si>
  <si>
    <t>구현모</t>
  </si>
  <si>
    <t>정회일</t>
  </si>
  <si>
    <t>고지현</t>
  </si>
  <si>
    <t>전략경영본부 업무용 차량임차(대표이사 전용차량)(2년차)</t>
  </si>
  <si>
    <t>조동숙</t>
  </si>
  <si>
    <t>서동혁</t>
  </si>
  <si>
    <t>박성수</t>
  </si>
  <si>
    <t>김재현</t>
  </si>
  <si>
    <t>배복태</t>
  </si>
  <si>
    <t>한정혁</t>
  </si>
  <si>
    <t>장동혁</t>
  </si>
  <si>
    <t>제10회 빅데이터기반 성남시 청소년 정책제안대회 홍보(생중계)</t>
    <phoneticPr fontId="2" type="noConversion"/>
  </si>
  <si>
    <t>제10회 빅데이터기반 성남시 청소년 정책제안대회 홍보(생중계)</t>
    <phoneticPr fontId="2" type="noConversion"/>
  </si>
  <si>
    <t>2020.11.05.~12.16.</t>
  </si>
  <si>
    <t>2020.11.05.~12.16.</t>
    <phoneticPr fontId="2" type="noConversion"/>
  </si>
  <si>
    <t>사업지원본부</t>
    <phoneticPr fontId="2" type="noConversion"/>
  </si>
  <si>
    <t>2020.11.05.~12.16.</t>
    <phoneticPr fontId="2" type="noConversion"/>
  </si>
  <si>
    <t>2020.11.05.~11.28.</t>
    <phoneticPr fontId="2" type="noConversion"/>
  </si>
  <si>
    <t>2020.11.05.~12.16.</t>
    <phoneticPr fontId="2" type="noConversion"/>
  </si>
  <si>
    <t>코로나19 2단계 격상에 따른 행사일자 연장 및 변경</t>
    <phoneticPr fontId="2" type="noConversion"/>
  </si>
  <si>
    <t>제10회 빅데이터기반 성남시 청소년 정책제안대회 홍보(생중계)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</si>
</sst>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  <numFmt numFmtId="182" formatCode="yyyy\.mm\.dd\.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76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7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2" applyNumberFormat="1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9" fontId="6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2" xfId="0" quotePrefix="1" applyFont="1" applyBorder="1" applyAlignment="1">
      <alignment horizontal="center" vertical="center" shrinkToFit="1"/>
    </xf>
    <xf numFmtId="38" fontId="6" fillId="0" borderId="2" xfId="2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6" fillId="0" borderId="0" xfId="0" applyFont="1"/>
    <xf numFmtId="41" fontId="9" fillId="0" borderId="1" xfId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41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41" fontId="9" fillId="0" borderId="1" xfId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8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9" fillId="0" borderId="1" xfId="0" applyNumberFormat="1" applyFont="1" applyFill="1" applyBorder="1" applyAlignment="1" applyProtection="1">
      <alignment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6" fillId="2" borderId="26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Continuous" vertical="center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Font="1" applyFill="1"/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>
      <alignment horizontal="left" vertical="center" shrinkToFit="1"/>
    </xf>
    <xf numFmtId="41" fontId="5" fillId="0" borderId="0" xfId="0" applyNumberFormat="1" applyFont="1" applyFill="1" applyAlignment="1">
      <alignment vertical="center"/>
    </xf>
    <xf numFmtId="0" fontId="16" fillId="0" borderId="0" xfId="0" applyNumberFormat="1" applyFont="1" applyFill="1" applyBorder="1" applyAlignment="1" applyProtection="1">
      <alignment horizontal="centerContinuous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3" fontId="22" fillId="0" borderId="18" xfId="0" applyNumberFormat="1" applyFont="1" applyBorder="1" applyAlignment="1">
      <alignment horizontal="center" vertical="center" shrinkToFit="1"/>
    </xf>
    <xf numFmtId="10" fontId="22" fillId="0" borderId="7" xfId="0" applyNumberFormat="1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14" fontId="22" fillId="0" borderId="18" xfId="0" applyNumberFormat="1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0" fontId="15" fillId="0" borderId="2" xfId="0" applyFont="1" applyFill="1" applyBorder="1" applyAlignment="1">
      <alignment horizontal="center" vertical="center" wrapText="1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5" fillId="6" borderId="2" xfId="0" applyNumberFormat="1" applyFont="1" applyFill="1" applyBorder="1" applyAlignment="1" applyProtection="1">
      <alignment horizontal="center" vertical="center" shrinkToFit="1"/>
    </xf>
    <xf numFmtId="177" fontId="5" fillId="6" borderId="2" xfId="0" applyNumberFormat="1" applyFont="1" applyFill="1" applyBorder="1" applyAlignment="1">
      <alignment horizontal="left" vertical="center" shrinkToFit="1"/>
    </xf>
    <xf numFmtId="41" fontId="5" fillId="6" borderId="2" xfId="1" quotePrefix="1" applyFont="1" applyFill="1" applyBorder="1" applyAlignment="1">
      <alignment vertical="center" shrinkToFit="1"/>
    </xf>
    <xf numFmtId="38" fontId="5" fillId="6" borderId="2" xfId="2" applyNumberFormat="1" applyFont="1" applyFill="1" applyBorder="1" applyAlignment="1">
      <alignment horizontal="center" vertical="center" shrinkToFit="1"/>
    </xf>
    <xf numFmtId="177" fontId="5" fillId="6" borderId="2" xfId="0" applyNumberFormat="1" applyFont="1" applyFill="1" applyBorder="1" applyAlignment="1">
      <alignment horizontal="center" vertical="center" shrinkToFit="1"/>
    </xf>
    <xf numFmtId="0" fontId="5" fillId="6" borderId="0" xfId="0" applyFont="1" applyFill="1" applyBorder="1"/>
    <xf numFmtId="0" fontId="5" fillId="6" borderId="0" xfId="0" applyFont="1" applyFill="1"/>
    <xf numFmtId="0" fontId="23" fillId="0" borderId="12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182" fontId="22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14" fontId="15" fillId="0" borderId="2" xfId="0" applyNumberFormat="1" applyFont="1" applyFill="1" applyBorder="1" applyAlignment="1" applyProtection="1">
      <alignment horizontal="center" vertical="center" shrinkToFit="1"/>
    </xf>
    <xf numFmtId="181" fontId="5" fillId="0" borderId="0" xfId="5763" applyNumberFormat="1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NumberFormat="1" applyFont="1" applyFill="1" applyBorder="1" applyAlignment="1">
      <alignment vertical="center" shrinkToFit="1"/>
    </xf>
    <xf numFmtId="0" fontId="5" fillId="0" borderId="2" xfId="0" quotePrefix="1" applyNumberFormat="1" applyFont="1" applyFill="1" applyBorder="1" applyAlignment="1">
      <alignment vertical="center" shrinkToFit="1"/>
    </xf>
    <xf numFmtId="180" fontId="6" fillId="0" borderId="2" xfId="1" applyNumberFormat="1" applyFont="1" applyFill="1" applyBorder="1" applyAlignment="1" applyProtection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0" fontId="5" fillId="0" borderId="33" xfId="0" applyNumberFormat="1" applyFont="1" applyFill="1" applyBorder="1" applyAlignment="1">
      <alignment vertical="center" shrinkToFit="1"/>
    </xf>
    <xf numFmtId="41" fontId="5" fillId="0" borderId="33" xfId="1" applyFont="1" applyFill="1" applyBorder="1" applyAlignment="1">
      <alignment horizontal="right" vertical="center" shrinkToFit="1"/>
    </xf>
    <xf numFmtId="41" fontId="5" fillId="0" borderId="33" xfId="1" quotePrefix="1" applyFont="1" applyFill="1" applyBorder="1" applyAlignment="1" applyProtection="1">
      <alignment horizontal="right" vertical="center" shrinkToFit="1"/>
    </xf>
    <xf numFmtId="41" fontId="5" fillId="0" borderId="33" xfId="1" applyFont="1" applyFill="1" applyBorder="1" applyAlignment="1" applyProtection="1">
      <alignment horizontal="right" vertical="center" shrinkToFit="1"/>
    </xf>
    <xf numFmtId="14" fontId="15" fillId="0" borderId="33" xfId="0" applyNumberFormat="1" applyFont="1" applyFill="1" applyBorder="1" applyAlignment="1" applyProtection="1">
      <alignment horizontal="center" vertical="center" shrinkToFit="1"/>
    </xf>
    <xf numFmtId="178" fontId="6" fillId="0" borderId="2" xfId="0" quotePrefix="1" applyNumberFormat="1" applyFont="1" applyFill="1" applyBorder="1" applyAlignment="1" applyProtection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quotePrefix="1" applyNumberFormat="1" applyFont="1" applyFill="1" applyBorder="1" applyAlignment="1" applyProtection="1">
      <alignment horizontal="right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0" fontId="6" fillId="0" borderId="2" xfId="1" quotePrefix="1" applyNumberFormat="1" applyFont="1" applyFill="1" applyBorder="1" applyAlignment="1" applyProtection="1">
      <alignment horizontal="left" vertical="center" shrinkToFit="1"/>
    </xf>
    <xf numFmtId="180" fontId="6" fillId="0" borderId="2" xfId="5763" applyNumberFormat="1" applyFont="1" applyFill="1" applyBorder="1" applyAlignment="1" applyProtection="1">
      <alignment horizontal="center" vertical="center" shrinkToFit="1"/>
    </xf>
    <xf numFmtId="9" fontId="6" fillId="0" borderId="2" xfId="5763" applyNumberFormat="1" applyFont="1" applyFill="1" applyBorder="1" applyAlignment="1" applyProtection="1">
      <alignment horizontal="center" vertical="center" shrinkToFit="1"/>
    </xf>
    <xf numFmtId="0" fontId="25" fillId="0" borderId="0" xfId="0" applyFont="1" applyFill="1" applyAlignment="1">
      <alignment vertical="center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41" fontId="6" fillId="0" borderId="2" xfId="1" quotePrefix="1" applyFont="1" applyFill="1" applyBorder="1" applyAlignment="1" applyProtection="1">
      <alignment horizontal="right" vertical="center" shrinkToFit="1"/>
    </xf>
    <xf numFmtId="14" fontId="15" fillId="0" borderId="27" xfId="0" applyNumberFormat="1" applyFont="1" applyFill="1" applyBorder="1" applyAlignment="1" applyProtection="1">
      <alignment horizontal="center" vertical="center" shrinkToFit="1"/>
    </xf>
    <xf numFmtId="14" fontId="15" fillId="0" borderId="2" xfId="0" applyNumberFormat="1" applyFont="1" applyFill="1" applyBorder="1" applyAlignment="1" applyProtection="1">
      <alignment horizontal="center" vertical="center" wrapText="1" shrinkToFi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182" fontId="14" fillId="0" borderId="7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shrinkToFit="1"/>
    </xf>
    <xf numFmtId="3" fontId="14" fillId="0" borderId="22" xfId="0" applyNumberFormat="1" applyFont="1" applyBorder="1" applyAlignment="1">
      <alignment horizontal="center" vertical="center" shrinkToFit="1"/>
    </xf>
    <xf numFmtId="180" fontId="14" fillId="0" borderId="8" xfId="0" applyNumberFormat="1" applyFont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3" fontId="14" fillId="0" borderId="7" xfId="0" applyNumberFormat="1" applyFont="1" applyBorder="1" applyAlignment="1">
      <alignment horizontal="justify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5766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zoomScaleNormal="100" workbookViewId="0">
      <selection activeCell="A3" sqref="A3"/>
    </sheetView>
  </sheetViews>
  <sheetFormatPr defaultRowHeight="13.5" x14ac:dyDescent="0.15"/>
  <cols>
    <col min="3" max="3" width="35.21875" bestFit="1" customWidth="1"/>
    <col min="5" max="5" width="30.5546875" customWidth="1"/>
    <col min="8" max="8" width="10.109375" bestFit="1" customWidth="1"/>
    <col min="9" max="9" width="18.88671875" bestFit="1" customWidth="1"/>
  </cols>
  <sheetData>
    <row r="1" spans="1:12" ht="36" customHeight="1" x14ac:dyDescent="0.15">
      <c r="A1" s="70" t="s">
        <v>59</v>
      </c>
      <c r="B1" s="70"/>
      <c r="C1" s="82"/>
      <c r="D1" s="70"/>
      <c r="E1" s="70"/>
      <c r="F1" s="70"/>
      <c r="G1" s="70"/>
      <c r="H1" s="70"/>
      <c r="I1" s="70"/>
      <c r="J1" s="70"/>
      <c r="K1" s="70"/>
      <c r="L1" s="70"/>
    </row>
    <row r="2" spans="1:12" ht="25.5" customHeight="1" x14ac:dyDescent="0.15">
      <c r="A2" s="91" t="s">
        <v>171</v>
      </c>
      <c r="B2" s="92"/>
      <c r="C2" s="76"/>
      <c r="D2" s="43"/>
      <c r="E2" s="43"/>
      <c r="F2" s="43"/>
      <c r="G2" s="43"/>
      <c r="H2" s="43"/>
      <c r="I2" s="43"/>
      <c r="J2" s="43"/>
      <c r="K2" s="43"/>
      <c r="L2" s="51" t="s">
        <v>92</v>
      </c>
    </row>
    <row r="3" spans="1:12" ht="35.25" customHeight="1" x14ac:dyDescent="0.15">
      <c r="A3" s="35" t="s">
        <v>60</v>
      </c>
      <c r="B3" s="35" t="s">
        <v>44</v>
      </c>
      <c r="C3" s="80" t="s">
        <v>61</v>
      </c>
      <c r="D3" s="35" t="s">
        <v>62</v>
      </c>
      <c r="E3" s="35" t="s">
        <v>63</v>
      </c>
      <c r="F3" s="35" t="s">
        <v>64</v>
      </c>
      <c r="G3" s="35" t="s">
        <v>65</v>
      </c>
      <c r="H3" s="35" t="s">
        <v>174</v>
      </c>
      <c r="I3" s="35" t="s">
        <v>45</v>
      </c>
      <c r="J3" s="35" t="s">
        <v>66</v>
      </c>
      <c r="K3" s="35" t="s">
        <v>67</v>
      </c>
      <c r="L3" s="88" t="s">
        <v>1</v>
      </c>
    </row>
    <row r="4" spans="1:12" ht="24" customHeight="1" x14ac:dyDescent="0.15">
      <c r="A4" s="34">
        <v>2020</v>
      </c>
      <c r="B4" s="34" t="s">
        <v>318</v>
      </c>
      <c r="C4" s="129" t="s">
        <v>325</v>
      </c>
      <c r="D4" s="39" t="s">
        <v>320</v>
      </c>
      <c r="E4" s="16" t="s">
        <v>321</v>
      </c>
      <c r="F4" s="36">
        <v>2</v>
      </c>
      <c r="G4" s="34" t="s">
        <v>322</v>
      </c>
      <c r="H4" s="37">
        <v>9680000</v>
      </c>
      <c r="I4" s="34" t="s">
        <v>442</v>
      </c>
      <c r="J4" s="34" t="s">
        <v>323</v>
      </c>
      <c r="K4" s="34" t="s">
        <v>388</v>
      </c>
      <c r="L4" s="34"/>
    </row>
    <row r="5" spans="1:12" ht="24" customHeight="1" x14ac:dyDescent="0.15">
      <c r="A5" s="34">
        <v>2020</v>
      </c>
      <c r="B5" s="34" t="s">
        <v>318</v>
      </c>
      <c r="C5" s="129" t="s">
        <v>436</v>
      </c>
      <c r="D5" s="39" t="s">
        <v>437</v>
      </c>
      <c r="E5" s="16" t="s">
        <v>438</v>
      </c>
      <c r="F5" s="36">
        <v>380</v>
      </c>
      <c r="G5" s="34" t="s">
        <v>439</v>
      </c>
      <c r="H5" s="37">
        <v>3080000</v>
      </c>
      <c r="I5" s="34" t="s">
        <v>443</v>
      </c>
      <c r="J5" s="34" t="s">
        <v>440</v>
      </c>
      <c r="K5" s="34" t="s">
        <v>441</v>
      </c>
      <c r="L5" s="34"/>
    </row>
    <row r="6" spans="1:12" ht="24" customHeight="1" x14ac:dyDescent="0.15">
      <c r="A6" s="34">
        <v>2020</v>
      </c>
      <c r="B6" s="34" t="s">
        <v>319</v>
      </c>
      <c r="C6" s="129" t="s">
        <v>335</v>
      </c>
      <c r="D6" s="39" t="s">
        <v>387</v>
      </c>
      <c r="E6" s="16" t="s">
        <v>336</v>
      </c>
      <c r="F6" s="36">
        <v>3</v>
      </c>
      <c r="G6" s="34" t="s">
        <v>189</v>
      </c>
      <c r="H6" s="37">
        <v>2040000</v>
      </c>
      <c r="I6" s="34" t="s">
        <v>444</v>
      </c>
      <c r="J6" s="34" t="s">
        <v>282</v>
      </c>
      <c r="K6" s="34" t="s">
        <v>283</v>
      </c>
      <c r="L6" s="34"/>
    </row>
    <row r="7" spans="1:12" ht="24" customHeight="1" x14ac:dyDescent="0.15">
      <c r="A7" s="34">
        <v>2020</v>
      </c>
      <c r="B7" s="34" t="s">
        <v>317</v>
      </c>
      <c r="C7" s="129" t="s">
        <v>337</v>
      </c>
      <c r="D7" s="39" t="s">
        <v>387</v>
      </c>
      <c r="E7" s="16" t="s">
        <v>338</v>
      </c>
      <c r="F7" s="36">
        <v>10</v>
      </c>
      <c r="G7" s="34" t="s">
        <v>322</v>
      </c>
      <c r="H7" s="37">
        <v>2000000</v>
      </c>
      <c r="I7" s="34" t="s">
        <v>445</v>
      </c>
      <c r="J7" s="34" t="s">
        <v>282</v>
      </c>
      <c r="K7" s="34" t="s">
        <v>283</v>
      </c>
      <c r="L7" s="34"/>
    </row>
    <row r="8" spans="1:12" ht="24" customHeight="1" x14ac:dyDescent="0.15">
      <c r="A8" s="34">
        <v>2020</v>
      </c>
      <c r="B8" s="34" t="s">
        <v>317</v>
      </c>
      <c r="C8" s="129" t="s">
        <v>339</v>
      </c>
      <c r="D8" s="39" t="s">
        <v>387</v>
      </c>
      <c r="E8" s="16" t="s">
        <v>340</v>
      </c>
      <c r="F8" s="36">
        <v>1</v>
      </c>
      <c r="G8" s="34" t="s">
        <v>189</v>
      </c>
      <c r="H8" s="37">
        <v>1800000</v>
      </c>
      <c r="I8" s="34" t="s">
        <v>445</v>
      </c>
      <c r="J8" s="34" t="s">
        <v>282</v>
      </c>
      <c r="K8" s="34" t="s">
        <v>283</v>
      </c>
      <c r="L8" s="34"/>
    </row>
    <row r="9" spans="1:12" ht="24" customHeight="1" x14ac:dyDescent="0.15">
      <c r="A9" s="34">
        <v>2020</v>
      </c>
      <c r="B9" s="34" t="s">
        <v>317</v>
      </c>
      <c r="C9" s="129" t="s">
        <v>344</v>
      </c>
      <c r="D9" s="39" t="s">
        <v>387</v>
      </c>
      <c r="E9" s="16" t="s">
        <v>345</v>
      </c>
      <c r="F9" s="36">
        <v>50</v>
      </c>
      <c r="G9" s="34" t="s">
        <v>285</v>
      </c>
      <c r="H9" s="37">
        <v>30000000</v>
      </c>
      <c r="I9" s="34" t="s">
        <v>446</v>
      </c>
      <c r="J9" s="34" t="s">
        <v>287</v>
      </c>
      <c r="K9" s="34" t="s">
        <v>389</v>
      </c>
      <c r="L9" s="34"/>
    </row>
    <row r="10" spans="1:12" ht="24" customHeight="1" x14ac:dyDescent="0.15">
      <c r="A10" s="34">
        <v>2020</v>
      </c>
      <c r="B10" s="34" t="s">
        <v>317</v>
      </c>
      <c r="C10" s="105" t="s">
        <v>386</v>
      </c>
      <c r="D10" s="39" t="s">
        <v>320</v>
      </c>
      <c r="E10" s="16" t="s">
        <v>379</v>
      </c>
      <c r="F10" s="36">
        <v>300</v>
      </c>
      <c r="G10" s="34" t="s">
        <v>279</v>
      </c>
      <c r="H10" s="37">
        <v>4000000</v>
      </c>
      <c r="I10" s="34" t="s">
        <v>380</v>
      </c>
      <c r="J10" s="34" t="s">
        <v>381</v>
      </c>
      <c r="K10" s="34" t="s">
        <v>382</v>
      </c>
      <c r="L10" s="34"/>
    </row>
    <row r="11" spans="1:12" ht="24" customHeight="1" x14ac:dyDescent="0.15">
      <c r="A11" s="34">
        <v>2020</v>
      </c>
      <c r="B11" s="34" t="s">
        <v>317</v>
      </c>
      <c r="C11" s="105" t="s">
        <v>288</v>
      </c>
      <c r="D11" s="39" t="s">
        <v>177</v>
      </c>
      <c r="E11" s="40"/>
      <c r="F11" s="39">
        <v>1</v>
      </c>
      <c r="G11" s="34" t="s">
        <v>289</v>
      </c>
      <c r="H11" s="37">
        <v>81000000</v>
      </c>
      <c r="I11" s="34" t="s">
        <v>188</v>
      </c>
      <c r="J11" s="34" t="s">
        <v>191</v>
      </c>
      <c r="K11" s="34" t="s">
        <v>192</v>
      </c>
      <c r="L11" s="34"/>
    </row>
    <row r="12" spans="1:12" ht="24" customHeight="1" x14ac:dyDescent="0.15">
      <c r="A12" s="34">
        <v>2020</v>
      </c>
      <c r="B12" s="34" t="s">
        <v>317</v>
      </c>
      <c r="C12" s="105" t="s">
        <v>290</v>
      </c>
      <c r="D12" s="39" t="s">
        <v>190</v>
      </c>
      <c r="E12" s="40"/>
      <c r="F12" s="39">
        <v>1</v>
      </c>
      <c r="G12" s="34" t="s">
        <v>289</v>
      </c>
      <c r="H12" s="37">
        <v>242000000</v>
      </c>
      <c r="I12" s="34" t="s">
        <v>188</v>
      </c>
      <c r="J12" s="34" t="s">
        <v>191</v>
      </c>
      <c r="K12" s="34" t="s">
        <v>192</v>
      </c>
      <c r="L12" s="34"/>
    </row>
    <row r="13" spans="1:12" ht="24" customHeight="1" x14ac:dyDescent="0.15">
      <c r="A13" s="41"/>
      <c r="B13" s="41"/>
      <c r="C13" s="155" t="s">
        <v>115</v>
      </c>
      <c r="D13" s="39"/>
      <c r="E13" s="40"/>
      <c r="F13" s="39"/>
      <c r="G13" s="41"/>
      <c r="H13" s="37"/>
      <c r="I13" s="41"/>
      <c r="J13" s="41"/>
      <c r="K13" s="41"/>
      <c r="L13" s="41"/>
    </row>
    <row r="14" spans="1:12" ht="24" customHeight="1" x14ac:dyDescent="0.15">
      <c r="A14" s="41"/>
      <c r="B14" s="41"/>
      <c r="C14" s="156"/>
      <c r="D14" s="39"/>
      <c r="E14" s="40"/>
      <c r="F14" s="39"/>
      <c r="G14" s="41"/>
      <c r="H14" s="37"/>
      <c r="I14" s="41"/>
      <c r="J14" s="41"/>
      <c r="K14" s="41"/>
      <c r="L14" s="41"/>
    </row>
    <row r="15" spans="1:12" ht="24" customHeight="1" x14ac:dyDescent="0.15">
      <c r="A15" s="41"/>
      <c r="B15" s="41"/>
      <c r="C15" s="156"/>
      <c r="D15" s="39"/>
      <c r="E15" s="40"/>
      <c r="F15" s="39"/>
      <c r="G15" s="41"/>
      <c r="H15" s="37"/>
      <c r="I15" s="41"/>
      <c r="J15" s="41"/>
      <c r="K15" s="41"/>
      <c r="L15" s="41"/>
    </row>
    <row r="16" spans="1:12" ht="24" customHeight="1" x14ac:dyDescent="0.15">
      <c r="A16" s="41"/>
      <c r="B16" s="41"/>
      <c r="C16" s="156"/>
      <c r="D16" s="39"/>
      <c r="E16" s="40"/>
      <c r="F16" s="39"/>
      <c r="G16" s="41"/>
      <c r="H16" s="37"/>
      <c r="I16" s="41"/>
      <c r="J16" s="41"/>
      <c r="K16" s="41"/>
      <c r="L16" s="41"/>
    </row>
    <row r="17" spans="1:12" ht="24" customHeight="1" x14ac:dyDescent="0.15">
      <c r="A17" s="41"/>
      <c r="B17" s="41"/>
      <c r="C17" s="156"/>
      <c r="D17" s="39"/>
      <c r="E17" s="40"/>
      <c r="F17" s="39"/>
      <c r="G17" s="41"/>
      <c r="H17" s="37"/>
      <c r="I17" s="41"/>
      <c r="J17" s="41"/>
      <c r="K17" s="41"/>
      <c r="L17" s="41"/>
    </row>
    <row r="18" spans="1:12" ht="24" customHeight="1" x14ac:dyDescent="0.15">
      <c r="A18" s="41"/>
      <c r="B18" s="41"/>
      <c r="C18" s="156"/>
      <c r="D18" s="39"/>
      <c r="E18" s="40"/>
      <c r="F18" s="39"/>
      <c r="G18" s="41"/>
      <c r="H18" s="37"/>
      <c r="I18" s="41"/>
      <c r="J18" s="41"/>
      <c r="K18" s="41"/>
      <c r="L18" s="41"/>
    </row>
    <row r="19" spans="1:12" ht="24" customHeight="1" x14ac:dyDescent="0.15">
      <c r="A19" s="41"/>
      <c r="B19" s="41"/>
      <c r="C19" s="156"/>
      <c r="D19" s="39"/>
      <c r="E19" s="40"/>
      <c r="F19" s="39"/>
      <c r="G19" s="41"/>
      <c r="H19" s="37"/>
      <c r="I19" s="41"/>
      <c r="J19" s="41"/>
      <c r="K19" s="41"/>
      <c r="L19" s="41"/>
    </row>
    <row r="20" spans="1:12" ht="24" customHeight="1" x14ac:dyDescent="0.15">
      <c r="A20" s="41"/>
      <c r="B20" s="41"/>
      <c r="C20" s="156"/>
      <c r="D20" s="39"/>
      <c r="E20" s="40"/>
      <c r="F20" s="39"/>
      <c r="G20" s="41"/>
      <c r="H20" s="37"/>
      <c r="I20" s="41"/>
      <c r="J20" s="41"/>
      <c r="K20" s="41"/>
      <c r="L20" s="41"/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3" sqref="A3:A4"/>
    </sheetView>
  </sheetViews>
  <sheetFormatPr defaultRowHeight="24" customHeight="1" x14ac:dyDescent="0.25"/>
  <cols>
    <col min="1" max="1" width="9.6640625" style="47" customWidth="1"/>
    <col min="2" max="2" width="42.21875" style="47" customWidth="1"/>
    <col min="3" max="3" width="11.109375" style="47" customWidth="1"/>
    <col min="4" max="4" width="14" style="47" customWidth="1"/>
    <col min="5" max="5" width="9.44140625" style="47" customWidth="1"/>
    <col min="6" max="6" width="14" style="47" customWidth="1"/>
    <col min="7" max="7" width="9.5546875" style="47" customWidth="1"/>
    <col min="8" max="8" width="14" style="47" customWidth="1"/>
    <col min="9" max="9" width="27.21875" style="47" customWidth="1"/>
    <col min="10" max="16384" width="8.88671875" style="44"/>
  </cols>
  <sheetData>
    <row r="1" spans="1:9" s="65" customFormat="1" ht="36" customHeight="1" x14ac:dyDescent="0.55000000000000004">
      <c r="A1" s="220" t="s">
        <v>79</v>
      </c>
      <c r="B1" s="220"/>
      <c r="C1" s="220"/>
      <c r="D1" s="220"/>
      <c r="E1" s="220"/>
      <c r="F1" s="220"/>
      <c r="G1" s="220"/>
      <c r="H1" s="220"/>
      <c r="I1" s="220"/>
    </row>
    <row r="2" spans="1:9" ht="24" customHeight="1" x14ac:dyDescent="0.25">
      <c r="A2" s="128" t="s">
        <v>170</v>
      </c>
      <c r="B2" s="128"/>
      <c r="C2" s="50"/>
      <c r="D2" s="50"/>
      <c r="E2" s="50"/>
      <c r="F2" s="50"/>
      <c r="G2" s="50"/>
      <c r="H2" s="50"/>
      <c r="I2" s="51" t="s">
        <v>91</v>
      </c>
    </row>
    <row r="3" spans="1:9" ht="24" customHeight="1" x14ac:dyDescent="0.25">
      <c r="A3" s="225" t="s">
        <v>3</v>
      </c>
      <c r="B3" s="223" t="s">
        <v>4</v>
      </c>
      <c r="C3" s="223" t="s">
        <v>68</v>
      </c>
      <c r="D3" s="223" t="s">
        <v>81</v>
      </c>
      <c r="E3" s="221" t="s">
        <v>82</v>
      </c>
      <c r="F3" s="222"/>
      <c r="G3" s="221" t="s">
        <v>83</v>
      </c>
      <c r="H3" s="222"/>
      <c r="I3" s="223" t="s">
        <v>80</v>
      </c>
    </row>
    <row r="4" spans="1:9" ht="24" customHeight="1" x14ac:dyDescent="0.25">
      <c r="A4" s="226"/>
      <c r="B4" s="224"/>
      <c r="C4" s="224"/>
      <c r="D4" s="224"/>
      <c r="E4" s="96" t="s">
        <v>87</v>
      </c>
      <c r="F4" s="96" t="s">
        <v>88</v>
      </c>
      <c r="G4" s="96" t="s">
        <v>87</v>
      </c>
      <c r="H4" s="96" t="s">
        <v>88</v>
      </c>
      <c r="I4" s="224"/>
    </row>
    <row r="5" spans="1:9" ht="24" customHeight="1" x14ac:dyDescent="0.25">
      <c r="A5" s="5" t="s">
        <v>744</v>
      </c>
      <c r="B5" s="11" t="s">
        <v>749</v>
      </c>
      <c r="C5" s="173" t="s">
        <v>600</v>
      </c>
      <c r="D5" s="173" t="s">
        <v>742</v>
      </c>
      <c r="E5" s="176">
        <v>2000000</v>
      </c>
      <c r="F5" s="173" t="s">
        <v>746</v>
      </c>
      <c r="G5" s="176">
        <v>2000000</v>
      </c>
      <c r="H5" s="173" t="s">
        <v>747</v>
      </c>
      <c r="I5" s="10" t="s">
        <v>748</v>
      </c>
    </row>
    <row r="6" spans="1:9" ht="24" customHeight="1" x14ac:dyDescent="0.25">
      <c r="A6" s="5"/>
      <c r="B6" s="173" t="s">
        <v>314</v>
      </c>
      <c r="C6" s="173"/>
      <c r="D6" s="173"/>
      <c r="E6" s="176"/>
      <c r="F6" s="174"/>
      <c r="G6" s="177"/>
      <c r="H6" s="174"/>
      <c r="I6" s="10"/>
    </row>
    <row r="7" spans="1:9" ht="24" customHeight="1" x14ac:dyDescent="0.25">
      <c r="A7" s="5"/>
      <c r="B7" s="11"/>
      <c r="C7" s="174"/>
      <c r="D7" s="174"/>
      <c r="E7" s="177"/>
      <c r="F7" s="174"/>
      <c r="G7" s="177"/>
      <c r="H7" s="174"/>
      <c r="I7" s="10"/>
    </row>
    <row r="8" spans="1:9" ht="24" customHeight="1" x14ac:dyDescent="0.25">
      <c r="A8" s="5"/>
      <c r="B8" s="11"/>
      <c r="C8" s="174"/>
      <c r="D8" s="174"/>
      <c r="E8" s="177"/>
      <c r="F8" s="174"/>
      <c r="G8" s="177"/>
      <c r="H8" s="174"/>
      <c r="I8" s="10"/>
    </row>
    <row r="9" spans="1:9" ht="24" customHeight="1" x14ac:dyDescent="0.25">
      <c r="A9" s="5"/>
      <c r="B9" s="11"/>
      <c r="C9" s="174"/>
      <c r="D9" s="174"/>
      <c r="E9" s="177"/>
      <c r="F9" s="174"/>
      <c r="G9" s="177"/>
      <c r="H9" s="174"/>
      <c r="I9" s="10"/>
    </row>
    <row r="10" spans="1:9" ht="24" customHeight="1" x14ac:dyDescent="0.25">
      <c r="A10" s="5"/>
      <c r="B10" s="11"/>
      <c r="C10" s="174"/>
      <c r="D10" s="174"/>
      <c r="E10" s="177"/>
      <c r="F10" s="174"/>
      <c r="G10" s="177"/>
      <c r="H10" s="174"/>
      <c r="I10" s="10"/>
    </row>
    <row r="11" spans="1:9" ht="24" customHeight="1" x14ac:dyDescent="0.25">
      <c r="A11" s="5"/>
      <c r="B11" s="11"/>
      <c r="C11" s="174"/>
      <c r="D11" s="174"/>
      <c r="E11" s="177"/>
      <c r="F11" s="174"/>
      <c r="G11" s="177"/>
      <c r="H11" s="174"/>
      <c r="I11" s="10"/>
    </row>
    <row r="12" spans="1:9" ht="24" customHeight="1" x14ac:dyDescent="0.25">
      <c r="A12" s="5"/>
      <c r="B12" s="11"/>
      <c r="C12" s="174"/>
      <c r="D12" s="174"/>
      <c r="E12" s="177"/>
      <c r="F12" s="174"/>
      <c r="G12" s="177"/>
      <c r="H12" s="174"/>
      <c r="I12" s="10"/>
    </row>
    <row r="13" spans="1:9" ht="24" customHeight="1" x14ac:dyDescent="0.25">
      <c r="A13" s="5"/>
      <c r="B13" s="6"/>
      <c r="C13" s="174"/>
      <c r="D13" s="174"/>
      <c r="E13" s="177"/>
      <c r="F13" s="174"/>
      <c r="G13" s="177"/>
      <c r="H13" s="174"/>
      <c r="I13" s="10"/>
    </row>
    <row r="14" spans="1:9" ht="24" customHeight="1" x14ac:dyDescent="0.25">
      <c r="A14" s="5"/>
      <c r="B14" s="6"/>
      <c r="C14" s="174"/>
      <c r="D14" s="174"/>
      <c r="E14" s="177"/>
      <c r="F14" s="174"/>
      <c r="G14" s="177"/>
      <c r="H14" s="174"/>
      <c r="I14" s="10"/>
    </row>
    <row r="15" spans="1:9" ht="24" customHeight="1" x14ac:dyDescent="0.25">
      <c r="A15" s="5"/>
      <c r="B15" s="6"/>
      <c r="C15" s="174"/>
      <c r="D15" s="174"/>
      <c r="E15" s="177"/>
      <c r="F15" s="174"/>
      <c r="G15" s="177"/>
      <c r="H15" s="174"/>
      <c r="I15" s="10"/>
    </row>
    <row r="16" spans="1:9" ht="24" customHeight="1" x14ac:dyDescent="0.25">
      <c r="A16" s="5"/>
      <c r="B16" s="6"/>
      <c r="C16" s="175"/>
      <c r="D16" s="175"/>
      <c r="E16" s="178"/>
      <c r="F16" s="175"/>
      <c r="G16" s="178"/>
      <c r="H16" s="175"/>
      <c r="I16" s="10"/>
    </row>
    <row r="17" spans="3:9" ht="24" customHeight="1" x14ac:dyDescent="0.25">
      <c r="C17" s="95"/>
      <c r="D17" s="95"/>
      <c r="E17" s="95"/>
      <c r="F17" s="95"/>
      <c r="G17" s="95"/>
      <c r="H17" s="95"/>
      <c r="I17" s="95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zoomScaleNormal="100" workbookViewId="0">
      <selection activeCell="A3" sqref="A3"/>
    </sheetView>
  </sheetViews>
  <sheetFormatPr defaultRowHeight="24" customHeight="1" x14ac:dyDescent="0.15"/>
  <cols>
    <col min="1" max="1" width="8.6640625" style="31" customWidth="1"/>
    <col min="2" max="2" width="8.77734375" style="31" customWidth="1"/>
    <col min="3" max="3" width="44.21875" style="77" customWidth="1"/>
    <col min="4" max="4" width="10.88671875" style="31" customWidth="1"/>
    <col min="5" max="5" width="12.44140625" style="31" customWidth="1"/>
    <col min="6" max="6" width="13.44140625" style="31" customWidth="1"/>
    <col min="7" max="7" width="11.21875" style="31" customWidth="1"/>
    <col min="8" max="9" width="12.44140625" style="31" customWidth="1"/>
    <col min="10" max="16384" width="8.88671875" style="64"/>
  </cols>
  <sheetData>
    <row r="1" spans="1:12" ht="36" customHeight="1" x14ac:dyDescent="0.15">
      <c r="A1" s="70" t="s">
        <v>74</v>
      </c>
      <c r="B1" s="70"/>
      <c r="C1" s="82"/>
      <c r="D1" s="70"/>
      <c r="E1" s="70"/>
      <c r="F1" s="70"/>
      <c r="G1" s="70"/>
      <c r="H1" s="70"/>
      <c r="I1" s="70"/>
      <c r="J1" s="69"/>
      <c r="K1" s="69"/>
      <c r="L1" s="69"/>
    </row>
    <row r="2" spans="1:12" s="42" customFormat="1" ht="25.5" customHeight="1" x14ac:dyDescent="0.25">
      <c r="A2" s="91" t="s">
        <v>171</v>
      </c>
      <c r="B2" s="92"/>
      <c r="C2" s="76"/>
      <c r="D2" s="43"/>
      <c r="E2" s="43"/>
      <c r="F2" s="43"/>
      <c r="G2" s="43"/>
      <c r="H2" s="43"/>
      <c r="I2" s="51" t="s">
        <v>92</v>
      </c>
      <c r="J2" s="43"/>
      <c r="K2" s="43"/>
      <c r="L2" s="43"/>
    </row>
    <row r="3" spans="1:12" ht="35.25" customHeight="1" x14ac:dyDescent="0.15">
      <c r="A3" s="29" t="s">
        <v>43</v>
      </c>
      <c r="B3" s="30" t="s">
        <v>44</v>
      </c>
      <c r="C3" s="81" t="s">
        <v>57</v>
      </c>
      <c r="D3" s="29" t="s">
        <v>0</v>
      </c>
      <c r="E3" s="33" t="s">
        <v>173</v>
      </c>
      <c r="F3" s="29" t="s">
        <v>45</v>
      </c>
      <c r="G3" s="29" t="s">
        <v>46</v>
      </c>
      <c r="H3" s="29" t="s">
        <v>47</v>
      </c>
      <c r="I3" s="89" t="s">
        <v>1</v>
      </c>
    </row>
    <row r="4" spans="1:12" s="101" customFormat="1" ht="24" customHeight="1" x14ac:dyDescent="0.15">
      <c r="A4" s="34">
        <v>2020</v>
      </c>
      <c r="B4" s="34" t="s">
        <v>318</v>
      </c>
      <c r="C4" s="179" t="s">
        <v>326</v>
      </c>
      <c r="D4" s="130" t="s">
        <v>329</v>
      </c>
      <c r="E4" s="131">
        <v>10000000</v>
      </c>
      <c r="F4" s="102" t="s">
        <v>447</v>
      </c>
      <c r="G4" s="102" t="s">
        <v>328</v>
      </c>
      <c r="H4" s="102" t="s">
        <v>388</v>
      </c>
      <c r="I4" s="102"/>
    </row>
    <row r="5" spans="1:12" s="101" customFormat="1" ht="24" customHeight="1" x14ac:dyDescent="0.15">
      <c r="A5" s="34">
        <v>2020</v>
      </c>
      <c r="B5" s="34" t="s">
        <v>319</v>
      </c>
      <c r="C5" s="157" t="s">
        <v>394</v>
      </c>
      <c r="D5" s="130" t="s">
        <v>329</v>
      </c>
      <c r="E5" s="131">
        <v>5500000</v>
      </c>
      <c r="F5" s="102" t="s">
        <v>448</v>
      </c>
      <c r="G5" s="34" t="s">
        <v>331</v>
      </c>
      <c r="H5" s="34" t="s">
        <v>332</v>
      </c>
      <c r="I5" s="102"/>
    </row>
    <row r="6" spans="1:12" s="101" customFormat="1" ht="24" customHeight="1" x14ac:dyDescent="0.15">
      <c r="A6" s="34">
        <v>2020</v>
      </c>
      <c r="B6" s="34" t="s">
        <v>317</v>
      </c>
      <c r="C6" s="157" t="s">
        <v>333</v>
      </c>
      <c r="D6" s="130" t="s">
        <v>329</v>
      </c>
      <c r="E6" s="131">
        <v>3500000</v>
      </c>
      <c r="F6" s="102" t="s">
        <v>448</v>
      </c>
      <c r="G6" s="34" t="s">
        <v>404</v>
      </c>
      <c r="H6" s="34" t="s">
        <v>334</v>
      </c>
      <c r="I6" s="132"/>
    </row>
    <row r="7" spans="1:12" s="101" customFormat="1" ht="24" customHeight="1" x14ac:dyDescent="0.15">
      <c r="A7" s="34">
        <v>2020</v>
      </c>
      <c r="B7" s="34" t="s">
        <v>317</v>
      </c>
      <c r="C7" s="158" t="s">
        <v>399</v>
      </c>
      <c r="D7" s="130" t="s">
        <v>329</v>
      </c>
      <c r="E7" s="131">
        <v>15660000</v>
      </c>
      <c r="F7" s="102" t="s">
        <v>446</v>
      </c>
      <c r="G7" s="102" t="s">
        <v>286</v>
      </c>
      <c r="H7" s="102" t="s">
        <v>391</v>
      </c>
      <c r="I7" s="102"/>
    </row>
    <row r="8" spans="1:12" s="101" customFormat="1" ht="24" customHeight="1" x14ac:dyDescent="0.15">
      <c r="A8" s="34">
        <v>2020</v>
      </c>
      <c r="B8" s="34" t="s">
        <v>317</v>
      </c>
      <c r="C8" s="79" t="s">
        <v>398</v>
      </c>
      <c r="D8" s="130" t="s">
        <v>329</v>
      </c>
      <c r="E8" s="131">
        <v>15660000</v>
      </c>
      <c r="F8" s="102" t="s">
        <v>446</v>
      </c>
      <c r="G8" s="102" t="s">
        <v>286</v>
      </c>
      <c r="H8" s="102" t="s">
        <v>391</v>
      </c>
      <c r="I8" s="102"/>
    </row>
    <row r="9" spans="1:12" s="101" customFormat="1" ht="24" customHeight="1" x14ac:dyDescent="0.15">
      <c r="A9" s="34">
        <v>2020</v>
      </c>
      <c r="B9" s="34" t="s">
        <v>317</v>
      </c>
      <c r="C9" s="158" t="s">
        <v>397</v>
      </c>
      <c r="D9" s="130" t="s">
        <v>329</v>
      </c>
      <c r="E9" s="131">
        <v>5040000</v>
      </c>
      <c r="F9" s="102" t="s">
        <v>445</v>
      </c>
      <c r="G9" s="102" t="s">
        <v>175</v>
      </c>
      <c r="H9" s="102" t="s">
        <v>176</v>
      </c>
      <c r="I9" s="102"/>
    </row>
    <row r="10" spans="1:12" s="101" customFormat="1" ht="24" customHeight="1" x14ac:dyDescent="0.15">
      <c r="A10" s="34">
        <v>2020</v>
      </c>
      <c r="B10" s="34" t="s">
        <v>317</v>
      </c>
      <c r="C10" s="79" t="s">
        <v>396</v>
      </c>
      <c r="D10" s="130" t="s">
        <v>329</v>
      </c>
      <c r="E10" s="131">
        <v>6000000</v>
      </c>
      <c r="F10" s="102" t="s">
        <v>449</v>
      </c>
      <c r="G10" s="102" t="s">
        <v>175</v>
      </c>
      <c r="H10" s="102" t="s">
        <v>176</v>
      </c>
      <c r="I10" s="102"/>
    </row>
    <row r="11" spans="1:12" s="101" customFormat="1" ht="24" customHeight="1" x14ac:dyDescent="0.15">
      <c r="A11" s="34">
        <v>2020</v>
      </c>
      <c r="B11" s="34" t="s">
        <v>317</v>
      </c>
      <c r="C11" s="79" t="s">
        <v>395</v>
      </c>
      <c r="D11" s="130" t="s">
        <v>329</v>
      </c>
      <c r="E11" s="131">
        <v>5400000</v>
      </c>
      <c r="F11" s="102" t="s">
        <v>444</v>
      </c>
      <c r="G11" s="102" t="s">
        <v>175</v>
      </c>
      <c r="H11" s="102" t="s">
        <v>176</v>
      </c>
      <c r="I11" s="102"/>
    </row>
    <row r="12" spans="1:12" s="101" customFormat="1" ht="24" customHeight="1" x14ac:dyDescent="0.15">
      <c r="A12" s="34">
        <v>2020</v>
      </c>
      <c r="B12" s="34" t="s">
        <v>317</v>
      </c>
      <c r="C12" s="79" t="s">
        <v>341</v>
      </c>
      <c r="D12" s="130" t="s">
        <v>329</v>
      </c>
      <c r="E12" s="131">
        <v>20000000</v>
      </c>
      <c r="F12" s="102" t="s">
        <v>450</v>
      </c>
      <c r="G12" s="102" t="s">
        <v>282</v>
      </c>
      <c r="H12" s="102" t="s">
        <v>283</v>
      </c>
      <c r="I12" s="102"/>
    </row>
    <row r="13" spans="1:12" s="101" customFormat="1" ht="24" customHeight="1" x14ac:dyDescent="0.15">
      <c r="A13" s="34">
        <v>2020</v>
      </c>
      <c r="B13" s="34" t="s">
        <v>317</v>
      </c>
      <c r="C13" s="6" t="s">
        <v>435</v>
      </c>
      <c r="D13" s="130" t="s">
        <v>403</v>
      </c>
      <c r="E13" s="131">
        <v>21960000</v>
      </c>
      <c r="F13" s="102" t="s">
        <v>445</v>
      </c>
      <c r="G13" s="102" t="s">
        <v>175</v>
      </c>
      <c r="H13" s="102" t="s">
        <v>176</v>
      </c>
      <c r="I13" s="102"/>
    </row>
    <row r="14" spans="1:12" s="101" customFormat="1" ht="24" customHeight="1" x14ac:dyDescent="0.15">
      <c r="A14" s="34">
        <v>2020</v>
      </c>
      <c r="B14" s="34" t="s">
        <v>317</v>
      </c>
      <c r="C14" s="79" t="s">
        <v>281</v>
      </c>
      <c r="D14" s="130" t="s">
        <v>400</v>
      </c>
      <c r="E14" s="131">
        <v>267960000</v>
      </c>
      <c r="F14" s="102" t="s">
        <v>445</v>
      </c>
      <c r="G14" s="102" t="s">
        <v>282</v>
      </c>
      <c r="H14" s="102" t="s">
        <v>283</v>
      </c>
      <c r="I14" s="102"/>
    </row>
    <row r="15" spans="1:12" s="101" customFormat="1" ht="24" customHeight="1" x14ac:dyDescent="0.15">
      <c r="A15" s="34">
        <v>2020</v>
      </c>
      <c r="B15" s="34" t="s">
        <v>317</v>
      </c>
      <c r="C15" s="79" t="s">
        <v>432</v>
      </c>
      <c r="D15" s="130" t="s">
        <v>329</v>
      </c>
      <c r="E15" s="131">
        <v>3600000</v>
      </c>
      <c r="F15" s="102" t="s">
        <v>445</v>
      </c>
      <c r="G15" s="102" t="s">
        <v>280</v>
      </c>
      <c r="H15" s="102" t="s">
        <v>390</v>
      </c>
      <c r="I15" s="102"/>
    </row>
    <row r="16" spans="1:12" s="101" customFormat="1" ht="24" customHeight="1" x14ac:dyDescent="0.15">
      <c r="A16" s="34">
        <v>2020</v>
      </c>
      <c r="B16" s="34" t="s">
        <v>317</v>
      </c>
      <c r="C16" s="79" t="s">
        <v>430</v>
      </c>
      <c r="D16" s="130" t="s">
        <v>329</v>
      </c>
      <c r="E16" s="131">
        <v>3600000</v>
      </c>
      <c r="F16" s="102" t="s">
        <v>445</v>
      </c>
      <c r="G16" s="102" t="s">
        <v>342</v>
      </c>
      <c r="H16" s="102" t="s">
        <v>343</v>
      </c>
      <c r="I16" s="102"/>
    </row>
    <row r="17" spans="1:9" s="101" customFormat="1" ht="24" customHeight="1" x14ac:dyDescent="0.15">
      <c r="A17" s="34">
        <v>2020</v>
      </c>
      <c r="B17" s="34" t="s">
        <v>317</v>
      </c>
      <c r="C17" s="79" t="s">
        <v>431</v>
      </c>
      <c r="D17" s="130" t="s">
        <v>329</v>
      </c>
      <c r="E17" s="131">
        <f>330000*12</f>
        <v>3960000</v>
      </c>
      <c r="F17" s="102" t="s">
        <v>451</v>
      </c>
      <c r="G17" s="102" t="s">
        <v>433</v>
      </c>
      <c r="H17" s="102" t="s">
        <v>434</v>
      </c>
      <c r="I17" s="102"/>
    </row>
    <row r="18" spans="1:9" s="101" customFormat="1" ht="24" customHeight="1" x14ac:dyDescent="0.15">
      <c r="A18" s="34">
        <v>2020</v>
      </c>
      <c r="B18" s="34" t="s">
        <v>317</v>
      </c>
      <c r="C18" s="158" t="s">
        <v>393</v>
      </c>
      <c r="D18" s="130" t="s">
        <v>329</v>
      </c>
      <c r="E18" s="131">
        <f>300000*12</f>
        <v>3600000</v>
      </c>
      <c r="F18" s="102" t="s">
        <v>444</v>
      </c>
      <c r="G18" s="102" t="s">
        <v>405</v>
      </c>
      <c r="H18" s="102" t="s">
        <v>406</v>
      </c>
      <c r="I18" s="102"/>
    </row>
    <row r="19" spans="1:9" s="101" customFormat="1" ht="24" customHeight="1" x14ac:dyDescent="0.15">
      <c r="A19" s="34">
        <v>2020</v>
      </c>
      <c r="B19" s="34" t="s">
        <v>317</v>
      </c>
      <c r="C19" s="105" t="s">
        <v>360</v>
      </c>
      <c r="D19" s="130" t="s">
        <v>346</v>
      </c>
      <c r="E19" s="131">
        <v>100997000</v>
      </c>
      <c r="F19" s="102" t="s">
        <v>347</v>
      </c>
      <c r="G19" s="102" t="s">
        <v>348</v>
      </c>
      <c r="H19" s="102" t="s">
        <v>349</v>
      </c>
      <c r="I19" s="102"/>
    </row>
    <row r="20" spans="1:9" s="101" customFormat="1" ht="24" customHeight="1" x14ac:dyDescent="0.15">
      <c r="A20" s="34">
        <v>2020</v>
      </c>
      <c r="B20" s="34" t="s">
        <v>317</v>
      </c>
      <c r="C20" s="179" t="s">
        <v>359</v>
      </c>
      <c r="D20" s="130" t="s">
        <v>329</v>
      </c>
      <c r="E20" s="131">
        <v>42688000</v>
      </c>
      <c r="F20" s="102" t="s">
        <v>347</v>
      </c>
      <c r="G20" s="102" t="s">
        <v>350</v>
      </c>
      <c r="H20" s="102" t="s">
        <v>392</v>
      </c>
      <c r="I20" s="132"/>
    </row>
    <row r="21" spans="1:9" s="101" customFormat="1" ht="24" customHeight="1" x14ac:dyDescent="0.15">
      <c r="A21" s="34">
        <v>2020</v>
      </c>
      <c r="B21" s="34" t="s">
        <v>317</v>
      </c>
      <c r="C21" s="179" t="s">
        <v>358</v>
      </c>
      <c r="D21" s="130" t="s">
        <v>346</v>
      </c>
      <c r="E21" s="131">
        <v>49600000</v>
      </c>
      <c r="F21" s="102" t="s">
        <v>347</v>
      </c>
      <c r="G21" s="102" t="s">
        <v>350</v>
      </c>
      <c r="H21" s="102" t="s">
        <v>392</v>
      </c>
      <c r="I21" s="132"/>
    </row>
    <row r="22" spans="1:9" s="101" customFormat="1" ht="24" customHeight="1" x14ac:dyDescent="0.15">
      <c r="A22" s="34">
        <v>2020</v>
      </c>
      <c r="B22" s="34" t="s">
        <v>317</v>
      </c>
      <c r="C22" s="179" t="s">
        <v>357</v>
      </c>
      <c r="D22" s="130" t="s">
        <v>424</v>
      </c>
      <c r="E22" s="131">
        <v>1072273000</v>
      </c>
      <c r="F22" s="102" t="s">
        <v>407</v>
      </c>
      <c r="G22" s="102" t="s">
        <v>410</v>
      </c>
      <c r="H22" s="102" t="s">
        <v>413</v>
      </c>
      <c r="I22" s="132"/>
    </row>
    <row r="23" spans="1:9" s="101" customFormat="1" ht="24" customHeight="1" x14ac:dyDescent="0.15">
      <c r="A23" s="34">
        <v>2020</v>
      </c>
      <c r="B23" s="34" t="s">
        <v>317</v>
      </c>
      <c r="C23" s="179" t="s">
        <v>356</v>
      </c>
      <c r="D23" s="130" t="s">
        <v>401</v>
      </c>
      <c r="E23" s="131">
        <v>195420000</v>
      </c>
      <c r="F23" s="102" t="s">
        <v>407</v>
      </c>
      <c r="G23" s="102" t="s">
        <v>411</v>
      </c>
      <c r="H23" s="102" t="s">
        <v>414</v>
      </c>
      <c r="I23" s="132"/>
    </row>
    <row r="24" spans="1:9" s="101" customFormat="1" ht="24" customHeight="1" x14ac:dyDescent="0.15">
      <c r="A24" s="34">
        <v>2020</v>
      </c>
      <c r="B24" s="34" t="s">
        <v>317</v>
      </c>
      <c r="C24" s="179" t="s">
        <v>362</v>
      </c>
      <c r="D24" s="130" t="s">
        <v>402</v>
      </c>
      <c r="E24" s="131">
        <v>31188000</v>
      </c>
      <c r="F24" s="102" t="s">
        <v>407</v>
      </c>
      <c r="G24" s="102" t="s">
        <v>412</v>
      </c>
      <c r="H24" s="102" t="s">
        <v>415</v>
      </c>
      <c r="I24" s="132"/>
    </row>
    <row r="25" spans="1:9" s="101" customFormat="1" ht="24" customHeight="1" x14ac:dyDescent="0.15">
      <c r="A25" s="34">
        <v>2020</v>
      </c>
      <c r="B25" s="34" t="s">
        <v>317</v>
      </c>
      <c r="C25" s="179" t="s">
        <v>364</v>
      </c>
      <c r="D25" s="130" t="s">
        <v>320</v>
      </c>
      <c r="E25" s="131">
        <v>336740000</v>
      </c>
      <c r="F25" s="102" t="s">
        <v>351</v>
      </c>
      <c r="G25" s="102" t="s">
        <v>354</v>
      </c>
      <c r="H25" s="102" t="s">
        <v>355</v>
      </c>
      <c r="I25" s="132"/>
    </row>
    <row r="26" spans="1:9" s="101" customFormat="1" ht="24" customHeight="1" x14ac:dyDescent="0.15">
      <c r="A26" s="34">
        <v>2020</v>
      </c>
      <c r="B26" s="34" t="s">
        <v>317</v>
      </c>
      <c r="C26" s="179" t="s">
        <v>363</v>
      </c>
      <c r="D26" s="130" t="s">
        <v>320</v>
      </c>
      <c r="E26" s="131">
        <v>31188000</v>
      </c>
      <c r="F26" s="102" t="s">
        <v>351</v>
      </c>
      <c r="G26" s="102" t="s">
        <v>352</v>
      </c>
      <c r="H26" s="102" t="s">
        <v>353</v>
      </c>
      <c r="I26" s="132"/>
    </row>
    <row r="27" spans="1:9" s="101" customFormat="1" ht="24" customHeight="1" x14ac:dyDescent="0.15">
      <c r="A27" s="34">
        <v>2020</v>
      </c>
      <c r="B27" s="34" t="s">
        <v>317</v>
      </c>
      <c r="C27" s="179" t="s">
        <v>361</v>
      </c>
      <c r="D27" s="130" t="s">
        <v>327</v>
      </c>
      <c r="E27" s="131">
        <v>377579000</v>
      </c>
      <c r="F27" s="102" t="s">
        <v>408</v>
      </c>
      <c r="G27" s="102" t="s">
        <v>416</v>
      </c>
      <c r="H27" s="102" t="s">
        <v>417</v>
      </c>
      <c r="I27" s="132"/>
    </row>
    <row r="28" spans="1:9" s="101" customFormat="1" ht="24" customHeight="1" x14ac:dyDescent="0.15">
      <c r="A28" s="34">
        <v>2020</v>
      </c>
      <c r="B28" s="34" t="s">
        <v>317</v>
      </c>
      <c r="C28" s="179" t="s">
        <v>365</v>
      </c>
      <c r="D28" s="130" t="s">
        <v>403</v>
      </c>
      <c r="E28" s="131">
        <v>41400000</v>
      </c>
      <c r="F28" s="102" t="s">
        <v>408</v>
      </c>
      <c r="G28" s="102" t="s">
        <v>418</v>
      </c>
      <c r="H28" s="102" t="s">
        <v>419</v>
      </c>
      <c r="I28" s="132"/>
    </row>
    <row r="29" spans="1:9" s="101" customFormat="1" ht="24" customHeight="1" x14ac:dyDescent="0.15">
      <c r="A29" s="34">
        <v>2020</v>
      </c>
      <c r="B29" s="34" t="s">
        <v>317</v>
      </c>
      <c r="C29" s="79" t="s">
        <v>374</v>
      </c>
      <c r="D29" s="130" t="s">
        <v>327</v>
      </c>
      <c r="E29" s="131">
        <v>896761000</v>
      </c>
      <c r="F29" s="102" t="s">
        <v>366</v>
      </c>
      <c r="G29" s="102" t="s">
        <v>367</v>
      </c>
      <c r="H29" s="102" t="s">
        <v>368</v>
      </c>
      <c r="I29" s="132"/>
    </row>
    <row r="30" spans="1:9" s="101" customFormat="1" ht="24" customHeight="1" x14ac:dyDescent="0.15">
      <c r="A30" s="34">
        <v>2020</v>
      </c>
      <c r="B30" s="34" t="s">
        <v>317</v>
      </c>
      <c r="C30" s="79" t="s">
        <v>375</v>
      </c>
      <c r="D30" s="130" t="s">
        <v>369</v>
      </c>
      <c r="E30" s="131">
        <v>194599000</v>
      </c>
      <c r="F30" s="102" t="s">
        <v>366</v>
      </c>
      <c r="G30" s="102" t="s">
        <v>370</v>
      </c>
      <c r="H30" s="102" t="s">
        <v>371</v>
      </c>
      <c r="I30" s="132"/>
    </row>
    <row r="31" spans="1:9" s="101" customFormat="1" ht="24" customHeight="1" x14ac:dyDescent="0.15">
      <c r="A31" s="34">
        <v>2020</v>
      </c>
      <c r="B31" s="34" t="s">
        <v>317</v>
      </c>
      <c r="C31" s="79" t="s">
        <v>376</v>
      </c>
      <c r="D31" s="130" t="s">
        <v>320</v>
      </c>
      <c r="E31" s="131">
        <v>41400000</v>
      </c>
      <c r="F31" s="102" t="s">
        <v>366</v>
      </c>
      <c r="G31" s="102" t="s">
        <v>372</v>
      </c>
      <c r="H31" s="102" t="s">
        <v>373</v>
      </c>
      <c r="I31" s="132"/>
    </row>
    <row r="32" spans="1:9" s="101" customFormat="1" ht="24" customHeight="1" x14ac:dyDescent="0.15">
      <c r="A32" s="34">
        <v>2020</v>
      </c>
      <c r="B32" s="34" t="s">
        <v>317</v>
      </c>
      <c r="C32" s="79" t="s">
        <v>377</v>
      </c>
      <c r="D32" s="130" t="s">
        <v>424</v>
      </c>
      <c r="E32" s="131">
        <v>1032400000</v>
      </c>
      <c r="F32" s="102" t="s">
        <v>409</v>
      </c>
      <c r="G32" s="102" t="s">
        <v>420</v>
      </c>
      <c r="H32" s="102" t="s">
        <v>421</v>
      </c>
      <c r="I32" s="132"/>
    </row>
    <row r="33" spans="1:9" s="101" customFormat="1" ht="24" customHeight="1" x14ac:dyDescent="0.15">
      <c r="A33" s="34">
        <v>2020</v>
      </c>
      <c r="B33" s="34" t="s">
        <v>317</v>
      </c>
      <c r="C33" s="79" t="s">
        <v>378</v>
      </c>
      <c r="D33" s="130" t="s">
        <v>327</v>
      </c>
      <c r="E33" s="131">
        <v>41400000</v>
      </c>
      <c r="F33" s="102" t="s">
        <v>409</v>
      </c>
      <c r="G33" s="102" t="s">
        <v>422</v>
      </c>
      <c r="H33" s="102" t="s">
        <v>423</v>
      </c>
      <c r="I33" s="132"/>
    </row>
    <row r="34" spans="1:9" s="101" customFormat="1" ht="24" customHeight="1" x14ac:dyDescent="0.15">
      <c r="A34" s="34">
        <v>2020</v>
      </c>
      <c r="B34" s="34" t="s">
        <v>317</v>
      </c>
      <c r="C34" s="79" t="s">
        <v>425</v>
      </c>
      <c r="D34" s="130" t="s">
        <v>426</v>
      </c>
      <c r="E34" s="131">
        <v>144945000</v>
      </c>
      <c r="F34" s="102" t="s">
        <v>427</v>
      </c>
      <c r="G34" s="102" t="s">
        <v>428</v>
      </c>
      <c r="H34" s="102" t="s">
        <v>429</v>
      </c>
      <c r="I34" s="132"/>
    </row>
    <row r="35" spans="1:9" s="101" customFormat="1" ht="24" customHeight="1" x14ac:dyDescent="0.15">
      <c r="A35" s="34">
        <v>2020</v>
      </c>
      <c r="B35" s="34" t="s">
        <v>317</v>
      </c>
      <c r="C35" s="79" t="s">
        <v>383</v>
      </c>
      <c r="D35" s="130" t="s">
        <v>320</v>
      </c>
      <c r="E35" s="131">
        <v>4400000</v>
      </c>
      <c r="F35" s="102" t="s">
        <v>380</v>
      </c>
      <c r="G35" s="102" t="s">
        <v>384</v>
      </c>
      <c r="H35" s="102" t="s">
        <v>385</v>
      </c>
      <c r="I35" s="132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3" sqref="A3"/>
    </sheetView>
  </sheetViews>
  <sheetFormatPr defaultRowHeight="24" customHeight="1" x14ac:dyDescent="0.15"/>
  <cols>
    <col min="1" max="1" width="8.6640625" style="31" customWidth="1"/>
    <col min="2" max="2" width="8.77734375" style="31" customWidth="1"/>
    <col min="3" max="3" width="29.21875" style="77" customWidth="1"/>
    <col min="4" max="4" width="10.88671875" style="31" customWidth="1"/>
    <col min="5" max="8" width="12.44140625" style="31" customWidth="1"/>
    <col min="9" max="10" width="11.33203125" style="31" customWidth="1"/>
    <col min="11" max="11" width="11.6640625" style="32" customWidth="1"/>
    <col min="12" max="12" width="11.33203125" style="31" bestFit="1" customWidth="1"/>
    <col min="13" max="13" width="8.88671875" style="31"/>
    <col min="14" max="16384" width="8.88671875" style="64"/>
  </cols>
  <sheetData>
    <row r="1" spans="1:13" ht="36" customHeight="1" x14ac:dyDescent="0.15">
      <c r="A1" s="70" t="s">
        <v>77</v>
      </c>
      <c r="B1" s="70"/>
      <c r="C1" s="82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42" customFormat="1" ht="25.5" customHeight="1" x14ac:dyDescent="0.25">
      <c r="A2" s="91" t="s">
        <v>171</v>
      </c>
      <c r="B2" s="92"/>
      <c r="C2" s="76"/>
      <c r="D2" s="43"/>
      <c r="E2" s="43"/>
      <c r="F2" s="43"/>
      <c r="G2" s="43"/>
      <c r="H2" s="43"/>
      <c r="I2" s="43"/>
      <c r="J2" s="43"/>
      <c r="K2" s="43"/>
      <c r="L2" s="43"/>
      <c r="M2" s="51" t="s">
        <v>92</v>
      </c>
    </row>
    <row r="3" spans="1:13" ht="35.25" customHeight="1" x14ac:dyDescent="0.15">
      <c r="A3" s="29" t="s">
        <v>43</v>
      </c>
      <c r="B3" s="30" t="s">
        <v>44</v>
      </c>
      <c r="C3" s="81" t="s">
        <v>76</v>
      </c>
      <c r="D3" s="29" t="s">
        <v>75</v>
      </c>
      <c r="E3" s="29" t="s">
        <v>0</v>
      </c>
      <c r="F3" s="30" t="s">
        <v>96</v>
      </c>
      <c r="G3" s="30" t="s">
        <v>95</v>
      </c>
      <c r="H3" s="30" t="s">
        <v>94</v>
      </c>
      <c r="I3" s="30" t="s">
        <v>93</v>
      </c>
      <c r="J3" s="29" t="s">
        <v>45</v>
      </c>
      <c r="K3" s="29" t="s">
        <v>46</v>
      </c>
      <c r="L3" s="29" t="s">
        <v>47</v>
      </c>
      <c r="M3" s="89" t="s">
        <v>1</v>
      </c>
    </row>
    <row r="4" spans="1:13" s="38" customFormat="1" ht="24" customHeight="1" x14ac:dyDescent="0.25">
      <c r="A4" s="34"/>
      <c r="B4" s="102"/>
      <c r="C4" s="104" t="s">
        <v>452</v>
      </c>
      <c r="D4" s="34"/>
      <c r="E4" s="16"/>
      <c r="F4" s="133"/>
      <c r="G4" s="134"/>
      <c r="H4" s="134"/>
      <c r="I4" s="134"/>
      <c r="J4" s="34"/>
      <c r="K4" s="34"/>
      <c r="L4" s="34"/>
      <c r="M4" s="37"/>
    </row>
    <row r="5" spans="1:13" s="38" customFormat="1" ht="24" customHeight="1" x14ac:dyDescent="0.25">
      <c r="A5" s="34"/>
      <c r="B5" s="102"/>
      <c r="C5" s="105"/>
      <c r="D5" s="34"/>
      <c r="E5" s="16"/>
      <c r="F5" s="133"/>
      <c r="G5" s="134"/>
      <c r="H5" s="134"/>
      <c r="I5" s="134"/>
      <c r="J5" s="34"/>
      <c r="K5" s="34"/>
      <c r="L5" s="34"/>
      <c r="M5" s="37"/>
    </row>
    <row r="6" spans="1:13" s="38" customFormat="1" ht="24" customHeight="1" x14ac:dyDescent="0.25">
      <c r="A6" s="34"/>
      <c r="B6" s="102"/>
      <c r="C6" s="105"/>
      <c r="D6" s="34"/>
      <c r="E6" s="16"/>
      <c r="F6" s="133"/>
      <c r="G6" s="134"/>
      <c r="H6" s="134"/>
      <c r="I6" s="134"/>
      <c r="J6" s="34"/>
      <c r="K6" s="34"/>
      <c r="L6" s="34"/>
      <c r="M6" s="37"/>
    </row>
    <row r="7" spans="1:13" s="38" customFormat="1" ht="24" customHeight="1" x14ac:dyDescent="0.25">
      <c r="A7" s="34"/>
      <c r="B7" s="102"/>
      <c r="C7" s="105"/>
      <c r="D7" s="34"/>
      <c r="E7" s="16"/>
      <c r="F7" s="133"/>
      <c r="G7" s="134"/>
      <c r="H7" s="134"/>
      <c r="I7" s="134"/>
      <c r="J7" s="34"/>
      <c r="K7" s="34"/>
      <c r="L7" s="34"/>
      <c r="M7" s="37"/>
    </row>
    <row r="8" spans="1:13" s="38" customFormat="1" ht="24" customHeight="1" x14ac:dyDescent="0.25">
      <c r="A8" s="34"/>
      <c r="B8" s="102"/>
      <c r="C8" s="105"/>
      <c r="D8" s="34"/>
      <c r="E8" s="16"/>
      <c r="F8" s="133"/>
      <c r="G8" s="134"/>
      <c r="H8" s="134"/>
      <c r="I8" s="134"/>
      <c r="J8" s="34"/>
      <c r="K8" s="34"/>
      <c r="L8" s="34"/>
      <c r="M8" s="37"/>
    </row>
    <row r="9" spans="1:13" s="38" customFormat="1" ht="24" customHeight="1" x14ac:dyDescent="0.25">
      <c r="A9" s="34"/>
      <c r="B9" s="102"/>
      <c r="C9" s="105"/>
      <c r="D9" s="34"/>
      <c r="E9" s="16"/>
      <c r="F9" s="133"/>
      <c r="G9" s="134"/>
      <c r="H9" s="134"/>
      <c r="I9" s="134"/>
      <c r="J9" s="34"/>
      <c r="K9" s="34"/>
      <c r="L9" s="34"/>
      <c r="M9" s="37"/>
    </row>
    <row r="10" spans="1:13" s="38" customFormat="1" ht="24" customHeight="1" x14ac:dyDescent="0.25">
      <c r="A10" s="34"/>
      <c r="B10" s="102"/>
      <c r="C10" s="105"/>
      <c r="D10" s="34"/>
      <c r="E10" s="16"/>
      <c r="F10" s="133"/>
      <c r="G10" s="134"/>
      <c r="H10" s="134"/>
      <c r="I10" s="134"/>
      <c r="J10" s="34"/>
      <c r="K10" s="34"/>
      <c r="L10" s="34"/>
      <c r="M10" s="37"/>
    </row>
    <row r="11" spans="1:13" s="38" customFormat="1" ht="24" customHeight="1" x14ac:dyDescent="0.25">
      <c r="A11" s="34"/>
      <c r="B11" s="102"/>
      <c r="C11" s="105"/>
      <c r="D11" s="34"/>
      <c r="E11" s="16"/>
      <c r="F11" s="133"/>
      <c r="G11" s="134"/>
      <c r="H11" s="134"/>
      <c r="I11" s="134"/>
      <c r="J11" s="34"/>
      <c r="K11" s="34"/>
      <c r="L11" s="34"/>
      <c r="M11" s="37"/>
    </row>
    <row r="12" spans="1:13" s="38" customFormat="1" ht="24" customHeight="1" x14ac:dyDescent="0.25">
      <c r="A12" s="34"/>
      <c r="B12" s="102"/>
      <c r="C12" s="105"/>
      <c r="D12" s="34"/>
      <c r="E12" s="16"/>
      <c r="F12" s="133"/>
      <c r="G12" s="134"/>
      <c r="H12" s="134"/>
      <c r="I12" s="134"/>
      <c r="J12" s="34"/>
      <c r="K12" s="34"/>
      <c r="L12" s="34"/>
      <c r="M12" s="37"/>
    </row>
    <row r="13" spans="1:13" s="38" customFormat="1" ht="24" customHeight="1" x14ac:dyDescent="0.25">
      <c r="A13" s="34"/>
      <c r="B13" s="102"/>
      <c r="C13" s="105"/>
      <c r="D13" s="34"/>
      <c r="E13" s="16"/>
      <c r="F13" s="133"/>
      <c r="G13" s="134"/>
      <c r="H13" s="134"/>
      <c r="I13" s="134"/>
      <c r="J13" s="34"/>
      <c r="K13" s="34"/>
      <c r="L13" s="34"/>
      <c r="M13" s="37"/>
    </row>
    <row r="14" spans="1:13" s="38" customFormat="1" ht="24" customHeight="1" x14ac:dyDescent="0.25">
      <c r="A14" s="34"/>
      <c r="B14" s="102"/>
      <c r="C14" s="154"/>
      <c r="D14" s="34"/>
      <c r="E14" s="16"/>
      <c r="F14" s="133"/>
      <c r="G14" s="134"/>
      <c r="H14" s="134"/>
      <c r="I14" s="134"/>
      <c r="J14" s="34"/>
      <c r="K14" s="34"/>
      <c r="L14" s="34"/>
      <c r="M14" s="37"/>
    </row>
    <row r="15" spans="1:13" s="38" customFormat="1" ht="24" customHeight="1" x14ac:dyDescent="0.25">
      <c r="A15" s="34"/>
      <c r="B15" s="102"/>
      <c r="C15" s="105"/>
      <c r="D15" s="34"/>
      <c r="E15" s="16"/>
      <c r="F15" s="133"/>
      <c r="G15" s="134"/>
      <c r="H15" s="134"/>
      <c r="I15" s="134"/>
      <c r="J15" s="34"/>
      <c r="K15" s="34"/>
      <c r="L15" s="34"/>
      <c r="M15" s="37"/>
    </row>
    <row r="16" spans="1:13" s="38" customFormat="1" ht="24" customHeight="1" x14ac:dyDescent="0.25">
      <c r="A16" s="34"/>
      <c r="B16" s="102"/>
      <c r="C16" s="105"/>
      <c r="D16" s="34"/>
      <c r="E16" s="16"/>
      <c r="F16" s="133"/>
      <c r="G16" s="134"/>
      <c r="H16" s="134"/>
      <c r="I16" s="134"/>
      <c r="J16" s="34"/>
      <c r="K16" s="34"/>
      <c r="L16" s="34"/>
      <c r="M16" s="37"/>
    </row>
    <row r="17" spans="1:13" s="38" customFormat="1" ht="24" customHeight="1" x14ac:dyDescent="0.25">
      <c r="A17" s="34"/>
      <c r="B17" s="102"/>
      <c r="C17" s="105"/>
      <c r="D17" s="34"/>
      <c r="E17" s="16"/>
      <c r="F17" s="133"/>
      <c r="G17" s="134"/>
      <c r="H17" s="134"/>
      <c r="I17" s="134"/>
      <c r="J17" s="34"/>
      <c r="K17" s="34"/>
      <c r="L17" s="34"/>
      <c r="M17" s="37"/>
    </row>
    <row r="18" spans="1:13" s="38" customFormat="1" ht="24" customHeight="1" x14ac:dyDescent="0.25">
      <c r="A18" s="34"/>
      <c r="B18" s="102"/>
      <c r="C18" s="105"/>
      <c r="D18" s="34"/>
      <c r="E18" s="16"/>
      <c r="F18" s="133"/>
      <c r="G18" s="134"/>
      <c r="H18" s="134"/>
      <c r="I18" s="134"/>
      <c r="J18" s="34"/>
      <c r="K18" s="34"/>
      <c r="L18" s="34"/>
      <c r="M18" s="37"/>
    </row>
    <row r="19" spans="1:13" s="38" customFormat="1" ht="24" customHeight="1" x14ac:dyDescent="0.25">
      <c r="A19" s="34"/>
      <c r="B19" s="102"/>
      <c r="C19" s="105"/>
      <c r="D19" s="34"/>
      <c r="E19" s="16"/>
      <c r="F19" s="133"/>
      <c r="G19" s="134"/>
      <c r="H19" s="134"/>
      <c r="I19" s="134"/>
      <c r="J19" s="34"/>
      <c r="K19" s="34"/>
      <c r="L19" s="34"/>
      <c r="M19" s="37"/>
    </row>
    <row r="20" spans="1:13" s="38" customFormat="1" ht="24" customHeight="1" x14ac:dyDescent="0.25">
      <c r="A20" s="34"/>
      <c r="B20" s="102"/>
      <c r="C20" s="105"/>
      <c r="D20" s="34"/>
      <c r="E20" s="16"/>
      <c r="F20" s="133"/>
      <c r="G20" s="134"/>
      <c r="H20" s="134"/>
      <c r="I20" s="134"/>
      <c r="J20" s="34"/>
      <c r="K20" s="34"/>
      <c r="L20" s="34"/>
      <c r="M20" s="3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3" sqref="A3:A9"/>
      <selection pane="bottomLeft" activeCell="A3" sqref="A3"/>
    </sheetView>
  </sheetViews>
  <sheetFormatPr defaultRowHeight="24" customHeight="1" x14ac:dyDescent="0.15"/>
  <cols>
    <col min="1" max="1" width="12" style="56" customWidth="1"/>
    <col min="2" max="2" width="56.5546875" style="56" customWidth="1"/>
    <col min="3" max="3" width="9.5546875" style="56" customWidth="1"/>
    <col min="4" max="4" width="8.88671875" style="56" customWidth="1"/>
    <col min="5" max="5" width="9.21875" style="56" customWidth="1"/>
    <col min="6" max="8" width="9.6640625" style="56" customWidth="1"/>
    <col min="9" max="9" width="11.109375" style="56" customWidth="1"/>
    <col min="10" max="10" width="9.6640625" style="56" customWidth="1"/>
    <col min="11" max="11" width="8.44140625" style="56" customWidth="1"/>
    <col min="12" max="12" width="1.5546875" style="31" customWidth="1"/>
    <col min="13" max="13" width="8.88671875" style="31" hidden="1" customWidth="1"/>
    <col min="14" max="15" width="9.6640625" style="56" hidden="1" customWidth="1"/>
    <col min="16" max="16" width="8.88671875" style="31" hidden="1" customWidth="1"/>
    <col min="17" max="17" width="12.6640625" style="31" hidden="1" customWidth="1"/>
    <col min="18" max="18" width="8.88671875" style="31" customWidth="1"/>
    <col min="19" max="16384" width="8.88671875" style="31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68"/>
      <c r="N1" s="31"/>
      <c r="O1" s="31"/>
    </row>
    <row r="2" spans="1:18" ht="25.5" customHeight="1" x14ac:dyDescent="0.15">
      <c r="A2" s="91" t="s">
        <v>171</v>
      </c>
      <c r="B2" s="46"/>
      <c r="C2" s="46"/>
      <c r="D2" s="50"/>
      <c r="E2" s="50"/>
      <c r="F2" s="50"/>
      <c r="G2" s="50"/>
      <c r="H2" s="50"/>
      <c r="I2" s="50"/>
      <c r="J2" s="50"/>
      <c r="K2" s="51" t="s">
        <v>90</v>
      </c>
      <c r="N2" s="50"/>
      <c r="O2" s="50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7" t="s">
        <v>8</v>
      </c>
      <c r="O3" s="27" t="s">
        <v>9</v>
      </c>
    </row>
    <row r="4" spans="1:18" ht="24" customHeight="1" x14ac:dyDescent="0.15">
      <c r="A4" s="23" t="s">
        <v>291</v>
      </c>
      <c r="B4" s="129" t="s">
        <v>453</v>
      </c>
      <c r="C4" s="87" t="s">
        <v>462</v>
      </c>
      <c r="D4" s="7" t="s">
        <v>465</v>
      </c>
      <c r="E4" s="7" t="s">
        <v>474</v>
      </c>
      <c r="F4" s="7" t="s">
        <v>475</v>
      </c>
      <c r="G4" s="23">
        <v>50050000</v>
      </c>
      <c r="H4" s="23">
        <v>45500000</v>
      </c>
      <c r="I4" s="23" t="s">
        <v>493</v>
      </c>
      <c r="J4" s="23" t="s">
        <v>494</v>
      </c>
      <c r="K4" s="23"/>
      <c r="M4" s="61">
        <f t="shared" ref="M4" si="0">H4/G4</f>
        <v>0.90909090909090906</v>
      </c>
      <c r="N4" s="23"/>
      <c r="O4" s="23"/>
    </row>
    <row r="5" spans="1:18" ht="24" customHeight="1" x14ac:dyDescent="0.15">
      <c r="A5" s="23" t="s">
        <v>169</v>
      </c>
      <c r="B5" s="129" t="s">
        <v>454</v>
      </c>
      <c r="C5" s="87" t="s">
        <v>401</v>
      </c>
      <c r="D5" s="7" t="s">
        <v>466</v>
      </c>
      <c r="E5" s="7" t="s">
        <v>476</v>
      </c>
      <c r="F5" s="7" t="s">
        <v>477</v>
      </c>
      <c r="G5" s="23">
        <v>1144849000</v>
      </c>
      <c r="H5" s="23">
        <v>1039924600</v>
      </c>
      <c r="I5" s="23" t="s">
        <v>490</v>
      </c>
      <c r="J5" s="23" t="s">
        <v>491</v>
      </c>
      <c r="K5" s="23" t="s">
        <v>492</v>
      </c>
      <c r="M5" s="61"/>
      <c r="N5" s="23"/>
      <c r="O5" s="23"/>
    </row>
    <row r="6" spans="1:18" ht="24" customHeight="1" x14ac:dyDescent="0.15">
      <c r="A6" s="23" t="s">
        <v>169</v>
      </c>
      <c r="B6" s="180" t="s">
        <v>455</v>
      </c>
      <c r="C6" s="87" t="s">
        <v>401</v>
      </c>
      <c r="D6" s="7" t="s">
        <v>466</v>
      </c>
      <c r="E6" s="7" t="s">
        <v>470</v>
      </c>
      <c r="F6" s="7" t="s">
        <v>477</v>
      </c>
      <c r="G6" s="23">
        <v>437275000</v>
      </c>
      <c r="H6" s="23">
        <v>397523000</v>
      </c>
      <c r="I6" s="23" t="s">
        <v>495</v>
      </c>
      <c r="J6" s="23" t="s">
        <v>491</v>
      </c>
      <c r="K6" s="23"/>
      <c r="M6" s="61"/>
      <c r="N6" s="23"/>
      <c r="O6" s="23"/>
    </row>
    <row r="7" spans="1:18" ht="24" customHeight="1" x14ac:dyDescent="0.15">
      <c r="A7" s="23" t="s">
        <v>169</v>
      </c>
      <c r="B7" s="28" t="s">
        <v>456</v>
      </c>
      <c r="C7" s="87" t="s">
        <v>401</v>
      </c>
      <c r="D7" s="7" t="s">
        <v>467</v>
      </c>
      <c r="E7" s="7" t="s">
        <v>478</v>
      </c>
      <c r="F7" s="7" t="s">
        <v>480</v>
      </c>
      <c r="G7" s="23">
        <v>0</v>
      </c>
      <c r="H7" s="23">
        <v>0</v>
      </c>
      <c r="I7" s="23" t="s">
        <v>499</v>
      </c>
      <c r="J7" s="23" t="s">
        <v>500</v>
      </c>
      <c r="K7" s="23"/>
      <c r="M7" s="61" t="e">
        <f t="shared" ref="M7:M9" si="1">H7/G7</f>
        <v>#DIV/0!</v>
      </c>
      <c r="N7" s="23">
        <v>4600</v>
      </c>
      <c r="O7" s="23">
        <v>4181</v>
      </c>
      <c r="P7" s="61">
        <f t="shared" ref="P7:P9" si="2">O7/N7</f>
        <v>0.90891304347826085</v>
      </c>
      <c r="Q7" s="62"/>
      <c r="R7" s="62"/>
    </row>
    <row r="8" spans="1:18" ht="24" customHeight="1" x14ac:dyDescent="0.15">
      <c r="A8" s="23" t="s">
        <v>169</v>
      </c>
      <c r="B8" s="28" t="s">
        <v>457</v>
      </c>
      <c r="C8" s="87" t="s">
        <v>292</v>
      </c>
      <c r="D8" s="7" t="s">
        <v>468</v>
      </c>
      <c r="E8" s="7" t="s">
        <v>482</v>
      </c>
      <c r="F8" s="7" t="s">
        <v>483</v>
      </c>
      <c r="G8" s="23">
        <v>54404000</v>
      </c>
      <c r="H8" s="23">
        <v>49458900</v>
      </c>
      <c r="I8" s="23" t="s">
        <v>498</v>
      </c>
      <c r="J8" s="23" t="s">
        <v>497</v>
      </c>
      <c r="K8" s="23"/>
      <c r="M8" s="61">
        <f t="shared" si="1"/>
        <v>0.90910410999191238</v>
      </c>
      <c r="N8" s="23">
        <v>4600</v>
      </c>
      <c r="O8" s="23">
        <v>4181</v>
      </c>
      <c r="P8" s="61">
        <f t="shared" si="2"/>
        <v>0.90891304347826085</v>
      </c>
      <c r="Q8" s="62"/>
      <c r="R8" s="62"/>
    </row>
    <row r="9" spans="1:18" ht="24" customHeight="1" x14ac:dyDescent="0.15">
      <c r="A9" s="23" t="s">
        <v>169</v>
      </c>
      <c r="B9" s="28" t="s">
        <v>458</v>
      </c>
      <c r="C9" s="87" t="s">
        <v>463</v>
      </c>
      <c r="D9" s="7" t="s">
        <v>468</v>
      </c>
      <c r="E9" s="7" t="s">
        <v>482</v>
      </c>
      <c r="F9" s="7" t="s">
        <v>483</v>
      </c>
      <c r="G9" s="23">
        <v>131855000</v>
      </c>
      <c r="H9" s="23">
        <v>119868500</v>
      </c>
      <c r="I9" s="23" t="s">
        <v>496</v>
      </c>
      <c r="J9" s="23" t="s">
        <v>497</v>
      </c>
      <c r="K9" s="23"/>
      <c r="M9" s="61">
        <f t="shared" si="1"/>
        <v>0.90909332221000339</v>
      </c>
      <c r="N9" s="23">
        <v>4600</v>
      </c>
      <c r="O9" s="23">
        <v>4181</v>
      </c>
      <c r="P9" s="61">
        <f t="shared" si="2"/>
        <v>0.90891304347826085</v>
      </c>
      <c r="Q9" s="62"/>
      <c r="R9" s="62"/>
    </row>
    <row r="10" spans="1:18" ht="24" customHeight="1" x14ac:dyDescent="0.15">
      <c r="A10" s="23" t="s">
        <v>169</v>
      </c>
      <c r="B10" s="28" t="s">
        <v>459</v>
      </c>
      <c r="C10" s="87" t="s">
        <v>401</v>
      </c>
      <c r="D10" s="7" t="s">
        <v>470</v>
      </c>
      <c r="E10" s="7" t="s">
        <v>485</v>
      </c>
      <c r="F10" s="7" t="s">
        <v>486</v>
      </c>
      <c r="G10" s="23">
        <v>4600</v>
      </c>
      <c r="H10" s="23">
        <v>4182</v>
      </c>
      <c r="I10" s="23" t="s">
        <v>501</v>
      </c>
      <c r="J10" s="23" t="s">
        <v>502</v>
      </c>
      <c r="K10" s="23"/>
      <c r="M10" s="61">
        <f t="shared" ref="M10:M11" si="3">H10/G10</f>
        <v>0.90913043478260869</v>
      </c>
      <c r="N10" s="23">
        <v>4600</v>
      </c>
      <c r="O10" s="23">
        <v>4181</v>
      </c>
      <c r="P10" s="61">
        <f t="shared" ref="P10:P17" si="4">O10/N10</f>
        <v>0.90891304347826085</v>
      </c>
      <c r="Q10" s="62"/>
      <c r="R10" s="62"/>
    </row>
    <row r="11" spans="1:18" ht="24" customHeight="1" x14ac:dyDescent="0.15">
      <c r="A11" s="23" t="s">
        <v>169</v>
      </c>
      <c r="B11" s="28" t="s">
        <v>460</v>
      </c>
      <c r="C11" s="87" t="s">
        <v>464</v>
      </c>
      <c r="D11" s="7" t="s">
        <v>471</v>
      </c>
      <c r="E11" s="7" t="s">
        <v>488</v>
      </c>
      <c r="F11" s="7" t="s">
        <v>489</v>
      </c>
      <c r="G11" s="23">
        <f>195420000</f>
        <v>195420000</v>
      </c>
      <c r="H11" s="23">
        <v>177654545</v>
      </c>
      <c r="I11" s="23" t="s">
        <v>503</v>
      </c>
      <c r="J11" s="23" t="s">
        <v>502</v>
      </c>
      <c r="K11" s="23"/>
      <c r="M11" s="61">
        <f t="shared" si="3"/>
        <v>0.90909090676491655</v>
      </c>
      <c r="N11" s="23">
        <v>4600</v>
      </c>
      <c r="O11" s="23">
        <v>4181</v>
      </c>
      <c r="P11" s="61">
        <f t="shared" si="4"/>
        <v>0.90891304347826085</v>
      </c>
      <c r="Q11" s="62"/>
      <c r="R11" s="62"/>
    </row>
    <row r="12" spans="1:18" ht="24" customHeight="1" x14ac:dyDescent="0.15">
      <c r="A12" s="23" t="s">
        <v>169</v>
      </c>
      <c r="B12" s="28" t="s">
        <v>461</v>
      </c>
      <c r="C12" s="87" t="s">
        <v>401</v>
      </c>
      <c r="D12" s="7" t="s">
        <v>472</v>
      </c>
      <c r="E12" s="7" t="s">
        <v>488</v>
      </c>
      <c r="F12" s="7" t="s">
        <v>489</v>
      </c>
      <c r="G12" s="23">
        <v>194599000</v>
      </c>
      <c r="H12" s="23">
        <v>176908182</v>
      </c>
      <c r="I12" s="23" t="s">
        <v>503</v>
      </c>
      <c r="J12" s="23" t="s">
        <v>491</v>
      </c>
      <c r="K12" s="23"/>
      <c r="M12" s="61">
        <f>H12/G12</f>
        <v>0.90909091002523135</v>
      </c>
      <c r="N12" s="23"/>
      <c r="O12" s="23"/>
      <c r="R12" s="62"/>
    </row>
    <row r="13" spans="1:18" ht="24" customHeight="1" x14ac:dyDescent="0.15">
      <c r="A13" s="23"/>
      <c r="B13" s="104" t="s">
        <v>115</v>
      </c>
      <c r="C13" s="87"/>
      <c r="D13" s="7"/>
      <c r="E13" s="7"/>
      <c r="F13" s="7"/>
      <c r="G13" s="23"/>
      <c r="H13" s="23"/>
      <c r="I13" s="23"/>
      <c r="J13" s="23"/>
      <c r="K13" s="23"/>
      <c r="M13" s="61" t="e">
        <f>H13/G13</f>
        <v>#DIV/0!</v>
      </c>
      <c r="N13" s="23"/>
      <c r="O13" s="23"/>
      <c r="R13" s="62"/>
    </row>
    <row r="14" spans="1:18" ht="24" customHeight="1" x14ac:dyDescent="0.15">
      <c r="A14" s="23"/>
      <c r="B14" s="28"/>
      <c r="C14" s="87"/>
      <c r="D14" s="7"/>
      <c r="E14" s="7"/>
      <c r="F14" s="7"/>
      <c r="G14" s="23"/>
      <c r="H14" s="23"/>
      <c r="I14" s="23"/>
      <c r="J14" s="23"/>
      <c r="K14" s="23"/>
      <c r="M14" s="61" t="e">
        <f t="shared" ref="M14:M17" si="5">H14/G14</f>
        <v>#DIV/0!</v>
      </c>
      <c r="N14" s="23">
        <v>4600</v>
      </c>
      <c r="O14" s="23">
        <v>4181</v>
      </c>
      <c r="P14" s="61">
        <f t="shared" si="4"/>
        <v>0.90891304347826085</v>
      </c>
      <c r="Q14" s="62"/>
      <c r="R14" s="62"/>
    </row>
    <row r="15" spans="1:18" ht="24" customHeight="1" x14ac:dyDescent="0.15">
      <c r="A15" s="23"/>
      <c r="B15" s="28"/>
      <c r="C15" s="87"/>
      <c r="D15" s="7"/>
      <c r="E15" s="7"/>
      <c r="F15" s="7"/>
      <c r="G15" s="23"/>
      <c r="H15" s="23"/>
      <c r="I15" s="23"/>
      <c r="J15" s="23"/>
      <c r="K15" s="23"/>
      <c r="M15" s="61" t="e">
        <f t="shared" si="5"/>
        <v>#DIV/0!</v>
      </c>
      <c r="N15" s="23">
        <v>4600</v>
      </c>
      <c r="O15" s="23">
        <v>4181</v>
      </c>
      <c r="P15" s="61">
        <f t="shared" si="4"/>
        <v>0.90891304347826085</v>
      </c>
      <c r="Q15" s="62"/>
      <c r="R15" s="62"/>
    </row>
    <row r="16" spans="1:18" ht="24" customHeight="1" x14ac:dyDescent="0.15">
      <c r="A16" s="23"/>
      <c r="B16" s="28"/>
      <c r="C16" s="87"/>
      <c r="D16" s="7"/>
      <c r="E16" s="7"/>
      <c r="F16" s="7"/>
      <c r="G16" s="23"/>
      <c r="H16" s="23"/>
      <c r="I16" s="23"/>
      <c r="J16" s="23"/>
      <c r="K16" s="23"/>
      <c r="M16" s="61" t="e">
        <f t="shared" si="5"/>
        <v>#DIV/0!</v>
      </c>
      <c r="N16" s="23">
        <v>4600</v>
      </c>
      <c r="O16" s="23">
        <v>4181</v>
      </c>
      <c r="P16" s="61">
        <f t="shared" si="4"/>
        <v>0.90891304347826085</v>
      </c>
      <c r="Q16" s="62"/>
      <c r="R16" s="62"/>
    </row>
    <row r="17" spans="1:18" ht="24" customHeight="1" x14ac:dyDescent="0.15">
      <c r="A17" s="23"/>
      <c r="B17" s="28"/>
      <c r="C17" s="87"/>
      <c r="D17" s="7"/>
      <c r="E17" s="7"/>
      <c r="F17" s="7"/>
      <c r="G17" s="23"/>
      <c r="H17" s="23"/>
      <c r="I17" s="23"/>
      <c r="J17" s="23"/>
      <c r="K17" s="23"/>
      <c r="M17" s="61" t="e">
        <f t="shared" si="5"/>
        <v>#DIV/0!</v>
      </c>
      <c r="N17" s="23">
        <v>4600</v>
      </c>
      <c r="O17" s="23">
        <v>4181</v>
      </c>
      <c r="P17" s="61">
        <f t="shared" si="4"/>
        <v>0.90891304347826085</v>
      </c>
      <c r="Q17" s="62"/>
      <c r="R17" s="62"/>
    </row>
    <row r="18" spans="1:18" ht="24" customHeight="1" x14ac:dyDescent="0.15">
      <c r="A18" s="23"/>
      <c r="B18" s="28"/>
      <c r="C18" s="87"/>
      <c r="D18" s="7"/>
      <c r="E18" s="7"/>
      <c r="F18" s="7"/>
      <c r="G18" s="23"/>
      <c r="H18" s="23"/>
      <c r="I18" s="23"/>
      <c r="J18" s="23"/>
      <c r="K18" s="23"/>
      <c r="M18" s="61" t="e">
        <f t="shared" ref="M18:M20" si="6">H18/G18</f>
        <v>#DIV/0!</v>
      </c>
      <c r="N18" s="23">
        <v>4600</v>
      </c>
      <c r="O18" s="23">
        <v>4181</v>
      </c>
      <c r="P18" s="61">
        <f t="shared" ref="P18:P20" si="7">O18/N18</f>
        <v>0.90891304347826085</v>
      </c>
      <c r="Q18" s="62"/>
      <c r="R18" s="62"/>
    </row>
    <row r="19" spans="1:18" ht="24" customHeight="1" x14ac:dyDescent="0.15">
      <c r="A19" s="23"/>
      <c r="B19" s="28"/>
      <c r="C19" s="87"/>
      <c r="D19" s="7"/>
      <c r="E19" s="7"/>
      <c r="F19" s="7"/>
      <c r="G19" s="23"/>
      <c r="H19" s="23"/>
      <c r="I19" s="23"/>
      <c r="J19" s="23"/>
      <c r="K19" s="23"/>
      <c r="M19" s="61" t="e">
        <f t="shared" si="6"/>
        <v>#DIV/0!</v>
      </c>
      <c r="N19" s="23">
        <v>4600</v>
      </c>
      <c r="O19" s="23">
        <v>4181</v>
      </c>
      <c r="P19" s="61">
        <f t="shared" si="7"/>
        <v>0.90891304347826085</v>
      </c>
      <c r="Q19" s="62"/>
      <c r="R19" s="62"/>
    </row>
    <row r="20" spans="1:18" ht="24" customHeight="1" x14ac:dyDescent="0.15">
      <c r="A20" s="23"/>
      <c r="B20" s="28"/>
      <c r="C20" s="87"/>
      <c r="D20" s="7"/>
      <c r="E20" s="7"/>
      <c r="F20" s="7"/>
      <c r="G20" s="23"/>
      <c r="H20" s="23"/>
      <c r="I20" s="23"/>
      <c r="J20" s="23"/>
      <c r="K20" s="23"/>
      <c r="M20" s="61" t="e">
        <f t="shared" si="6"/>
        <v>#DIV/0!</v>
      </c>
      <c r="N20" s="23">
        <v>4600</v>
      </c>
      <c r="O20" s="23">
        <v>4181</v>
      </c>
      <c r="P20" s="61">
        <f t="shared" si="7"/>
        <v>0.90891304347826085</v>
      </c>
      <c r="Q20" s="62"/>
      <c r="R20" s="62"/>
    </row>
    <row r="21" spans="1:18" ht="24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N21" s="63"/>
      <c r="O21" s="63"/>
    </row>
    <row r="22" spans="1:18" ht="24" customHeight="1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N22" s="63"/>
      <c r="O22" s="6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3" sqref="A3"/>
    </sheetView>
  </sheetViews>
  <sheetFormatPr defaultRowHeight="24" customHeight="1" x14ac:dyDescent="0.15"/>
  <cols>
    <col min="1" max="1" width="12" style="56" customWidth="1"/>
    <col min="2" max="2" width="56.5546875" style="57" customWidth="1"/>
    <col min="3" max="3" width="9.5546875" style="56" customWidth="1"/>
    <col min="4" max="4" width="8.88671875" style="56" customWidth="1"/>
    <col min="5" max="5" width="9.21875" style="56" customWidth="1"/>
    <col min="6" max="6" width="10.5546875" style="58" customWidth="1"/>
    <col min="7" max="7" width="9.6640625" style="56" customWidth="1"/>
    <col min="8" max="8" width="12.6640625" style="59" customWidth="1"/>
    <col min="9" max="9" width="9.6640625" style="56" customWidth="1"/>
    <col min="10" max="10" width="10.5546875" style="54" customWidth="1"/>
    <col min="11" max="11" width="8.44140625" style="56" customWidth="1"/>
    <col min="12" max="16384" width="8.88671875" style="31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68"/>
    </row>
    <row r="2" spans="1:12" ht="25.5" customHeight="1" x14ac:dyDescent="0.15">
      <c r="A2" s="91" t="s">
        <v>171</v>
      </c>
      <c r="B2" s="90"/>
      <c r="C2" s="46"/>
      <c r="D2" s="50"/>
      <c r="E2" s="50"/>
      <c r="F2" s="52"/>
      <c r="G2" s="50"/>
      <c r="H2" s="53"/>
      <c r="I2" s="50"/>
      <c r="K2" s="52" t="s">
        <v>91</v>
      </c>
    </row>
    <row r="3" spans="1:12" ht="35.2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172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 t="s">
        <v>169</v>
      </c>
      <c r="B4" s="129" t="s">
        <v>453</v>
      </c>
      <c r="C4" s="87" t="s">
        <v>292</v>
      </c>
      <c r="D4" s="7" t="s">
        <v>473</v>
      </c>
      <c r="E4" s="7" t="s">
        <v>506</v>
      </c>
      <c r="F4" s="7">
        <v>49664800</v>
      </c>
      <c r="G4" s="182">
        <v>0.88</v>
      </c>
      <c r="H4" s="23" t="s">
        <v>507</v>
      </c>
      <c r="I4" s="159">
        <v>0.89197000000000004</v>
      </c>
      <c r="J4" s="23">
        <v>44300000</v>
      </c>
      <c r="K4" s="23"/>
      <c r="L4" s="55"/>
    </row>
    <row r="5" spans="1:12" ht="24" customHeight="1" x14ac:dyDescent="0.15">
      <c r="A5" s="23" t="s">
        <v>169</v>
      </c>
      <c r="B5" s="129" t="s">
        <v>454</v>
      </c>
      <c r="C5" s="87" t="s">
        <v>401</v>
      </c>
      <c r="D5" s="7" t="s">
        <v>469</v>
      </c>
      <c r="E5" s="21" t="s">
        <v>508</v>
      </c>
      <c r="F5" s="25">
        <v>1148481275</v>
      </c>
      <c r="G5" s="181">
        <v>0.86748999999999998</v>
      </c>
      <c r="H5" s="5" t="s">
        <v>509</v>
      </c>
      <c r="I5" s="24">
        <v>0.87475000000000003</v>
      </c>
      <c r="J5" s="23">
        <v>1004638960</v>
      </c>
      <c r="K5" s="5"/>
      <c r="L5" s="55"/>
    </row>
    <row r="6" spans="1:12" ht="24" customHeight="1" x14ac:dyDescent="0.15">
      <c r="A6" s="23" t="s">
        <v>169</v>
      </c>
      <c r="B6" s="180" t="s">
        <v>455</v>
      </c>
      <c r="C6" s="87" t="s">
        <v>401</v>
      </c>
      <c r="D6" s="7" t="s">
        <v>469</v>
      </c>
      <c r="E6" s="21" t="s">
        <v>510</v>
      </c>
      <c r="F6" s="25">
        <v>431909700</v>
      </c>
      <c r="G6" s="181">
        <v>0.86745000000000005</v>
      </c>
      <c r="H6" s="5" t="s">
        <v>511</v>
      </c>
      <c r="I6" s="24">
        <v>0.87478</v>
      </c>
      <c r="J6" s="23">
        <v>377826283</v>
      </c>
      <c r="K6" s="5"/>
      <c r="L6" s="55"/>
    </row>
    <row r="7" spans="1:12" ht="24" customHeight="1" x14ac:dyDescent="0.15">
      <c r="A7" s="23" t="s">
        <v>169</v>
      </c>
      <c r="B7" s="28" t="s">
        <v>456</v>
      </c>
      <c r="C7" s="87" t="s">
        <v>401</v>
      </c>
      <c r="D7" s="7" t="s">
        <v>479</v>
      </c>
      <c r="E7" s="21" t="s">
        <v>516</v>
      </c>
      <c r="F7" s="25">
        <v>0</v>
      </c>
      <c r="G7" s="181" t="s">
        <v>517</v>
      </c>
      <c r="H7" s="5" t="s">
        <v>518</v>
      </c>
      <c r="I7" s="26" t="s">
        <v>517</v>
      </c>
      <c r="J7" s="23">
        <v>0</v>
      </c>
      <c r="K7" s="5"/>
      <c r="L7" s="55"/>
    </row>
    <row r="8" spans="1:12" ht="24" customHeight="1" x14ac:dyDescent="0.15">
      <c r="A8" s="23" t="s">
        <v>169</v>
      </c>
      <c r="B8" s="28" t="s">
        <v>457</v>
      </c>
      <c r="C8" s="87" t="s">
        <v>292</v>
      </c>
      <c r="D8" s="7" t="s">
        <v>481</v>
      </c>
      <c r="E8" s="21" t="s">
        <v>513</v>
      </c>
      <c r="F8" s="25">
        <v>53986350</v>
      </c>
      <c r="G8" s="181">
        <v>0.87744999999999995</v>
      </c>
      <c r="H8" s="5" t="s">
        <v>514</v>
      </c>
      <c r="I8" s="26">
        <v>0.87783</v>
      </c>
      <c r="J8" s="23">
        <v>47391215</v>
      </c>
      <c r="K8" s="5"/>
      <c r="L8" s="55"/>
    </row>
    <row r="9" spans="1:12" ht="24" customHeight="1" x14ac:dyDescent="0.15">
      <c r="A9" s="23" t="s">
        <v>169</v>
      </c>
      <c r="B9" s="28" t="s">
        <v>458</v>
      </c>
      <c r="C9" s="87" t="s">
        <v>504</v>
      </c>
      <c r="D9" s="7" t="s">
        <v>481</v>
      </c>
      <c r="E9" s="21" t="s">
        <v>512</v>
      </c>
      <c r="F9" s="25">
        <v>131481225</v>
      </c>
      <c r="G9" s="181">
        <v>0.87744999999999995</v>
      </c>
      <c r="H9" s="5" t="s">
        <v>515</v>
      </c>
      <c r="I9" s="24">
        <v>0.87755000000000005</v>
      </c>
      <c r="J9" s="23">
        <v>115382640</v>
      </c>
      <c r="K9" s="5"/>
      <c r="L9" s="55"/>
    </row>
    <row r="10" spans="1:12" ht="24" customHeight="1" x14ac:dyDescent="0.15">
      <c r="A10" s="23" t="s">
        <v>169</v>
      </c>
      <c r="B10" s="28" t="s">
        <v>459</v>
      </c>
      <c r="C10" s="87" t="s">
        <v>505</v>
      </c>
      <c r="D10" s="7" t="s">
        <v>484</v>
      </c>
      <c r="E10" s="21" t="s">
        <v>519</v>
      </c>
      <c r="F10" s="25">
        <v>4600</v>
      </c>
      <c r="G10" s="181">
        <v>0.87744999999999995</v>
      </c>
      <c r="H10" s="5" t="s">
        <v>500</v>
      </c>
      <c r="I10" s="26" t="s">
        <v>517</v>
      </c>
      <c r="J10" s="23">
        <v>0</v>
      </c>
      <c r="K10" s="5"/>
      <c r="L10" s="55"/>
    </row>
    <row r="11" spans="1:12" ht="24" customHeight="1" x14ac:dyDescent="0.15">
      <c r="A11" s="23" t="s">
        <v>169</v>
      </c>
      <c r="B11" s="28" t="s">
        <v>460</v>
      </c>
      <c r="C11" s="87" t="s">
        <v>401</v>
      </c>
      <c r="D11" s="7" t="s">
        <v>487</v>
      </c>
      <c r="E11" s="21" t="s">
        <v>522</v>
      </c>
      <c r="F11" s="25">
        <v>194826950</v>
      </c>
      <c r="G11" s="181">
        <v>0.87744999999999995</v>
      </c>
      <c r="H11" s="5" t="s">
        <v>520</v>
      </c>
      <c r="I11" s="24">
        <v>0.88261000000000001</v>
      </c>
      <c r="J11" s="23">
        <v>171958000</v>
      </c>
      <c r="K11" s="5"/>
      <c r="L11" s="55"/>
    </row>
    <row r="12" spans="1:12" ht="24" customHeight="1" x14ac:dyDescent="0.15">
      <c r="A12" s="23" t="s">
        <v>169</v>
      </c>
      <c r="B12" s="28" t="s">
        <v>461</v>
      </c>
      <c r="C12" s="87" t="s">
        <v>401</v>
      </c>
      <c r="D12" s="7" t="s">
        <v>487</v>
      </c>
      <c r="E12" s="21" t="s">
        <v>523</v>
      </c>
      <c r="F12" s="25">
        <v>194475975</v>
      </c>
      <c r="G12" s="181">
        <v>0.87744999999999995</v>
      </c>
      <c r="H12" s="5" t="s">
        <v>521</v>
      </c>
      <c r="I12" s="26">
        <v>0.87805</v>
      </c>
      <c r="J12" s="23">
        <v>170760000</v>
      </c>
      <c r="K12" s="5"/>
      <c r="L12" s="55"/>
    </row>
    <row r="13" spans="1:12" ht="24" customHeight="1" x14ac:dyDescent="0.15">
      <c r="A13" s="23"/>
      <c r="B13" s="104" t="s">
        <v>115</v>
      </c>
      <c r="C13" s="87"/>
      <c r="D13" s="7"/>
      <c r="E13" s="21"/>
      <c r="F13" s="25"/>
      <c r="G13" s="24"/>
      <c r="H13" s="5"/>
      <c r="I13" s="24"/>
      <c r="J13" s="23"/>
      <c r="K13" s="5"/>
      <c r="L13" s="55"/>
    </row>
    <row r="14" spans="1:12" ht="24" customHeight="1" x14ac:dyDescent="0.15">
      <c r="A14" s="21"/>
      <c r="B14" s="22"/>
      <c r="C14" s="87"/>
      <c r="D14" s="7"/>
      <c r="E14" s="21"/>
      <c r="F14" s="25"/>
      <c r="G14" s="24"/>
      <c r="H14" s="5"/>
      <c r="I14" s="26"/>
      <c r="J14" s="23"/>
      <c r="K14" s="5"/>
      <c r="L14" s="55"/>
    </row>
    <row r="15" spans="1:12" ht="24" customHeight="1" x14ac:dyDescent="0.15">
      <c r="A15" s="21"/>
      <c r="B15" s="22"/>
      <c r="C15" s="87"/>
      <c r="D15" s="7"/>
      <c r="E15" s="21"/>
      <c r="F15" s="25"/>
      <c r="G15" s="24"/>
      <c r="H15" s="5"/>
      <c r="I15" s="26"/>
      <c r="J15" s="23"/>
      <c r="K15" s="5"/>
      <c r="L15" s="55"/>
    </row>
    <row r="16" spans="1:12" ht="24" customHeight="1" x14ac:dyDescent="0.15">
      <c r="A16" s="21"/>
      <c r="B16" s="22"/>
      <c r="C16" s="87"/>
      <c r="D16" s="7"/>
      <c r="E16" s="21"/>
      <c r="F16" s="25"/>
      <c r="G16" s="24"/>
      <c r="H16" s="5"/>
      <c r="I16" s="26"/>
      <c r="J16" s="23"/>
      <c r="K16" s="5"/>
      <c r="L16" s="55"/>
    </row>
    <row r="17" spans="1:12" ht="24" customHeight="1" x14ac:dyDescent="0.15">
      <c r="A17" s="21"/>
      <c r="B17" s="22"/>
      <c r="C17" s="87"/>
      <c r="D17" s="7"/>
      <c r="E17" s="21"/>
      <c r="F17" s="25"/>
      <c r="G17" s="24"/>
      <c r="H17" s="5"/>
      <c r="I17" s="26"/>
      <c r="J17" s="23"/>
      <c r="K17" s="5"/>
      <c r="L17" s="55"/>
    </row>
    <row r="18" spans="1:12" ht="24" customHeight="1" x14ac:dyDescent="0.15">
      <c r="A18" s="21"/>
      <c r="B18" s="22"/>
      <c r="C18" s="87"/>
      <c r="D18" s="7"/>
      <c r="E18" s="21"/>
      <c r="F18" s="25"/>
      <c r="G18" s="24"/>
      <c r="H18" s="5"/>
      <c r="I18" s="26"/>
      <c r="J18" s="23"/>
      <c r="K18" s="5"/>
      <c r="L18" s="55"/>
    </row>
    <row r="19" spans="1:12" ht="24" customHeight="1" x14ac:dyDescent="0.15">
      <c r="A19" s="21"/>
      <c r="B19" s="22"/>
      <c r="C19" s="87"/>
      <c r="D19" s="7"/>
      <c r="E19" s="21"/>
      <c r="F19" s="25"/>
      <c r="G19" s="24"/>
      <c r="H19" s="5"/>
      <c r="I19" s="26"/>
      <c r="J19" s="23"/>
      <c r="K19" s="5"/>
      <c r="L19" s="55"/>
    </row>
    <row r="20" spans="1:12" ht="24" customHeight="1" x14ac:dyDescent="0.15">
      <c r="A20" s="21"/>
      <c r="B20" s="22"/>
      <c r="C20" s="87"/>
      <c r="D20" s="7"/>
      <c r="E20" s="21"/>
      <c r="F20" s="25"/>
      <c r="G20" s="24"/>
      <c r="H20" s="5"/>
      <c r="I20" s="26"/>
      <c r="J20" s="23"/>
      <c r="K20" s="5"/>
      <c r="L20" s="5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pane ySplit="3" topLeftCell="A4" activePane="bottomLeft" state="frozen"/>
      <selection activeCell="A3" sqref="A3:A9"/>
      <selection pane="bottomLeft" activeCell="A3" sqref="A3"/>
    </sheetView>
  </sheetViews>
  <sheetFormatPr defaultRowHeight="24" customHeight="1" x14ac:dyDescent="0.25"/>
  <cols>
    <col min="1" max="1" width="11.109375" style="47" customWidth="1"/>
    <col min="2" max="2" width="37.109375" style="47" customWidth="1"/>
    <col min="3" max="3" width="31.77734375" style="47" customWidth="1"/>
    <col min="4" max="4" width="9.33203125" style="56" customWidth="1"/>
    <col min="5" max="9" width="9.33203125" style="47" customWidth="1"/>
    <col min="10" max="10" width="9.6640625" style="47" customWidth="1"/>
    <col min="11" max="11" width="4.88671875" style="42" customWidth="1"/>
    <col min="12" max="12" width="8.88671875" style="42"/>
    <col min="13" max="16384" width="8.88671875" style="49"/>
  </cols>
  <sheetData>
    <row r="1" spans="1:13" ht="36" customHeight="1" x14ac:dyDescent="0.55000000000000004">
      <c r="A1" s="17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66"/>
      <c r="L1" s="66"/>
      <c r="M1" s="67"/>
    </row>
    <row r="2" spans="1:13" ht="25.5" customHeight="1" x14ac:dyDescent="0.25">
      <c r="A2" s="91" t="s">
        <v>171</v>
      </c>
      <c r="B2" s="46"/>
      <c r="C2" s="46"/>
      <c r="D2" s="46"/>
      <c r="E2" s="50"/>
      <c r="F2" s="50"/>
      <c r="G2" s="50"/>
      <c r="H2" s="50"/>
      <c r="I2" s="49"/>
      <c r="J2" s="51" t="s">
        <v>92</v>
      </c>
    </row>
    <row r="3" spans="1:13" ht="35.25" customHeight="1" x14ac:dyDescent="0.2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s="98" customFormat="1" ht="24" customHeight="1" x14ac:dyDescent="0.25">
      <c r="A4" s="72" t="s">
        <v>169</v>
      </c>
      <c r="B4" s="6" t="s">
        <v>117</v>
      </c>
      <c r="C4" s="6" t="s">
        <v>101</v>
      </c>
      <c r="D4" s="85">
        <v>15600000</v>
      </c>
      <c r="E4" s="14" t="s">
        <v>107</v>
      </c>
      <c r="F4" s="15" t="s">
        <v>89</v>
      </c>
      <c r="G4" s="10" t="s">
        <v>102</v>
      </c>
      <c r="H4" s="10" t="s">
        <v>556</v>
      </c>
      <c r="I4" s="10" t="s">
        <v>557</v>
      </c>
      <c r="J4" s="74"/>
      <c r="K4" s="38"/>
      <c r="L4" s="38"/>
    </row>
    <row r="5" spans="1:13" s="98" customFormat="1" ht="24" customHeight="1" x14ac:dyDescent="0.25">
      <c r="A5" s="72" t="s">
        <v>178</v>
      </c>
      <c r="B5" s="11" t="s">
        <v>119</v>
      </c>
      <c r="C5" s="11" t="s">
        <v>145</v>
      </c>
      <c r="D5" s="84">
        <v>13920000</v>
      </c>
      <c r="E5" s="12" t="s">
        <v>103</v>
      </c>
      <c r="F5" s="10" t="s">
        <v>105</v>
      </c>
      <c r="G5" s="10" t="s">
        <v>106</v>
      </c>
      <c r="H5" s="10" t="s">
        <v>556</v>
      </c>
      <c r="I5" s="10" t="s">
        <v>557</v>
      </c>
      <c r="J5" s="10"/>
      <c r="K5" s="99"/>
      <c r="L5" s="38"/>
    </row>
    <row r="6" spans="1:13" s="98" customFormat="1" ht="24" customHeight="1" x14ac:dyDescent="0.25">
      <c r="A6" s="72" t="s">
        <v>178</v>
      </c>
      <c r="B6" s="11" t="s">
        <v>121</v>
      </c>
      <c r="C6" s="11" t="s">
        <v>147</v>
      </c>
      <c r="D6" s="84">
        <v>14964000</v>
      </c>
      <c r="E6" s="12" t="s">
        <v>108</v>
      </c>
      <c r="F6" s="10" t="s">
        <v>105</v>
      </c>
      <c r="G6" s="10" t="s">
        <v>106</v>
      </c>
      <c r="H6" s="10" t="s">
        <v>531</v>
      </c>
      <c r="I6" s="10" t="s">
        <v>484</v>
      </c>
      <c r="J6" s="13"/>
      <c r="K6" s="38"/>
      <c r="L6" s="38"/>
    </row>
    <row r="7" spans="1:13" s="98" customFormat="1" ht="24" customHeight="1" x14ac:dyDescent="0.25">
      <c r="A7" s="72" t="s">
        <v>169</v>
      </c>
      <c r="B7" s="11" t="s">
        <v>123</v>
      </c>
      <c r="C7" s="11" t="s">
        <v>149</v>
      </c>
      <c r="D7" s="84">
        <v>4860000</v>
      </c>
      <c r="E7" s="12" t="s">
        <v>109</v>
      </c>
      <c r="F7" s="10" t="s">
        <v>104</v>
      </c>
      <c r="G7" s="10" t="s">
        <v>106</v>
      </c>
      <c r="H7" s="10" t="s">
        <v>531</v>
      </c>
      <c r="I7" s="10" t="s">
        <v>484</v>
      </c>
      <c r="J7" s="10"/>
      <c r="K7" s="38"/>
      <c r="L7" s="38"/>
    </row>
    <row r="8" spans="1:13" s="98" customFormat="1" ht="24" customHeight="1" x14ac:dyDescent="0.25">
      <c r="A8" s="72" t="s">
        <v>169</v>
      </c>
      <c r="B8" s="6" t="s">
        <v>125</v>
      </c>
      <c r="C8" s="6" t="s">
        <v>151</v>
      </c>
      <c r="D8" s="83">
        <v>5280000</v>
      </c>
      <c r="E8" s="9" t="s">
        <v>110</v>
      </c>
      <c r="F8" s="10" t="s">
        <v>104</v>
      </c>
      <c r="G8" s="10" t="s">
        <v>106</v>
      </c>
      <c r="H8" s="10" t="s">
        <v>531</v>
      </c>
      <c r="I8" s="10" t="s">
        <v>484</v>
      </c>
      <c r="J8" s="10"/>
      <c r="K8" s="38"/>
      <c r="L8" s="38"/>
    </row>
    <row r="9" spans="1:13" s="98" customFormat="1" ht="24" customHeight="1" x14ac:dyDescent="0.25">
      <c r="A9" s="72" t="s">
        <v>169</v>
      </c>
      <c r="B9" s="6" t="s">
        <v>127</v>
      </c>
      <c r="C9" s="6" t="s">
        <v>153</v>
      </c>
      <c r="D9" s="83">
        <v>4999920</v>
      </c>
      <c r="E9" s="9" t="s">
        <v>111</v>
      </c>
      <c r="F9" s="10" t="s">
        <v>104</v>
      </c>
      <c r="G9" s="10" t="s">
        <v>106</v>
      </c>
      <c r="H9" s="10" t="s">
        <v>531</v>
      </c>
      <c r="I9" s="10" t="s">
        <v>484</v>
      </c>
      <c r="J9" s="74"/>
      <c r="K9" s="38"/>
      <c r="L9" s="38"/>
    </row>
    <row r="10" spans="1:13" s="98" customFormat="1" ht="24" customHeight="1" x14ac:dyDescent="0.25">
      <c r="A10" s="72" t="s">
        <v>169</v>
      </c>
      <c r="B10" s="6" t="s">
        <v>129</v>
      </c>
      <c r="C10" s="6" t="s">
        <v>155</v>
      </c>
      <c r="D10" s="85">
        <v>6895680</v>
      </c>
      <c r="E10" s="14" t="s">
        <v>111</v>
      </c>
      <c r="F10" s="10" t="s">
        <v>104</v>
      </c>
      <c r="G10" s="10" t="s">
        <v>106</v>
      </c>
      <c r="H10" s="10" t="s">
        <v>531</v>
      </c>
      <c r="I10" s="10" t="s">
        <v>484</v>
      </c>
      <c r="J10" s="74"/>
      <c r="K10" s="38"/>
      <c r="L10" s="38"/>
    </row>
    <row r="11" spans="1:13" s="98" customFormat="1" ht="24" customHeight="1" x14ac:dyDescent="0.25">
      <c r="A11" s="72" t="s">
        <v>169</v>
      </c>
      <c r="B11" s="6" t="s">
        <v>131</v>
      </c>
      <c r="C11" s="6" t="s">
        <v>156</v>
      </c>
      <c r="D11" s="85">
        <v>6953880</v>
      </c>
      <c r="E11" s="14" t="s">
        <v>112</v>
      </c>
      <c r="F11" s="10" t="s">
        <v>104</v>
      </c>
      <c r="G11" s="10" t="s">
        <v>106</v>
      </c>
      <c r="H11" s="10" t="s">
        <v>531</v>
      </c>
      <c r="I11" s="10" t="s">
        <v>484</v>
      </c>
      <c r="J11" s="74"/>
      <c r="K11" s="38"/>
      <c r="L11" s="38"/>
    </row>
    <row r="12" spans="1:13" s="98" customFormat="1" ht="24" customHeight="1" x14ac:dyDescent="0.25">
      <c r="A12" s="72" t="s">
        <v>169</v>
      </c>
      <c r="B12" s="6" t="s">
        <v>133</v>
      </c>
      <c r="C12" s="6" t="s">
        <v>157</v>
      </c>
      <c r="D12" s="85">
        <v>3000000</v>
      </c>
      <c r="E12" s="14" t="s">
        <v>112</v>
      </c>
      <c r="F12" s="10" t="s">
        <v>104</v>
      </c>
      <c r="G12" s="10" t="s">
        <v>106</v>
      </c>
      <c r="H12" s="10" t="s">
        <v>531</v>
      </c>
      <c r="I12" s="10" t="s">
        <v>484</v>
      </c>
      <c r="J12" s="74"/>
      <c r="K12" s="38"/>
      <c r="L12" s="38"/>
    </row>
    <row r="13" spans="1:13" s="98" customFormat="1" ht="24" customHeight="1" x14ac:dyDescent="0.25">
      <c r="A13" s="72" t="s">
        <v>169</v>
      </c>
      <c r="B13" s="6" t="s">
        <v>135</v>
      </c>
      <c r="C13" s="6" t="s">
        <v>159</v>
      </c>
      <c r="D13" s="85">
        <v>3600000</v>
      </c>
      <c r="E13" s="14" t="s">
        <v>111</v>
      </c>
      <c r="F13" s="10" t="s">
        <v>104</v>
      </c>
      <c r="G13" s="10" t="s">
        <v>106</v>
      </c>
      <c r="H13" s="10" t="s">
        <v>531</v>
      </c>
      <c r="I13" s="10" t="s">
        <v>484</v>
      </c>
      <c r="J13" s="74"/>
      <c r="K13" s="38"/>
      <c r="L13" s="38"/>
    </row>
    <row r="14" spans="1:13" s="98" customFormat="1" ht="24" customHeight="1" x14ac:dyDescent="0.25">
      <c r="A14" s="72" t="s">
        <v>169</v>
      </c>
      <c r="B14" s="6" t="s">
        <v>137</v>
      </c>
      <c r="C14" s="6" t="s">
        <v>161</v>
      </c>
      <c r="D14" s="85">
        <v>3540480</v>
      </c>
      <c r="E14" s="14" t="s">
        <v>111</v>
      </c>
      <c r="F14" s="10" t="s">
        <v>104</v>
      </c>
      <c r="G14" s="10" t="s">
        <v>106</v>
      </c>
      <c r="H14" s="10" t="s">
        <v>531</v>
      </c>
      <c r="I14" s="10" t="s">
        <v>484</v>
      </c>
      <c r="J14" s="74"/>
      <c r="K14" s="38"/>
      <c r="L14" s="38"/>
    </row>
    <row r="15" spans="1:13" s="98" customFormat="1" ht="24" customHeight="1" x14ac:dyDescent="0.25">
      <c r="A15" s="72" t="s">
        <v>169</v>
      </c>
      <c r="B15" s="6" t="s">
        <v>139</v>
      </c>
      <c r="C15" s="6" t="s">
        <v>163</v>
      </c>
      <c r="D15" s="85">
        <v>3600000</v>
      </c>
      <c r="E15" s="14" t="s">
        <v>113</v>
      </c>
      <c r="F15" s="10" t="s">
        <v>104</v>
      </c>
      <c r="G15" s="10" t="s">
        <v>97</v>
      </c>
      <c r="H15" s="10" t="s">
        <v>531</v>
      </c>
      <c r="I15" s="10" t="s">
        <v>484</v>
      </c>
      <c r="J15" s="74"/>
      <c r="K15" s="38"/>
      <c r="L15" s="38"/>
    </row>
    <row r="16" spans="1:13" s="98" customFormat="1" ht="24" customHeight="1" x14ac:dyDescent="0.25">
      <c r="A16" s="72" t="s">
        <v>169</v>
      </c>
      <c r="B16" s="6" t="s">
        <v>141</v>
      </c>
      <c r="C16" s="6" t="s">
        <v>165</v>
      </c>
      <c r="D16" s="85">
        <v>97000000</v>
      </c>
      <c r="E16" s="14" t="s">
        <v>98</v>
      </c>
      <c r="F16" s="10" t="s">
        <v>104</v>
      </c>
      <c r="G16" s="10" t="s">
        <v>106</v>
      </c>
      <c r="H16" s="10" t="s">
        <v>531</v>
      </c>
      <c r="I16" s="10" t="s">
        <v>484</v>
      </c>
      <c r="J16" s="74"/>
      <c r="K16" s="38"/>
      <c r="L16" s="38"/>
    </row>
    <row r="17" spans="1:12" s="98" customFormat="1" ht="24" customHeight="1" x14ac:dyDescent="0.25">
      <c r="A17" s="72" t="s">
        <v>169</v>
      </c>
      <c r="B17" s="6" t="s">
        <v>143</v>
      </c>
      <c r="C17" s="6" t="s">
        <v>167</v>
      </c>
      <c r="D17" s="85">
        <v>3960000</v>
      </c>
      <c r="E17" s="14" t="s">
        <v>114</v>
      </c>
      <c r="F17" s="10" t="s">
        <v>104</v>
      </c>
      <c r="G17" s="10" t="s">
        <v>97</v>
      </c>
      <c r="H17" s="10" t="s">
        <v>531</v>
      </c>
      <c r="I17" s="10" t="s">
        <v>484</v>
      </c>
      <c r="J17" s="74"/>
      <c r="K17" s="38"/>
      <c r="L17" s="38"/>
    </row>
    <row r="18" spans="1:12" ht="24" customHeight="1" x14ac:dyDescent="0.25">
      <c r="A18" s="72"/>
      <c r="B18" s="100" t="s">
        <v>115</v>
      </c>
      <c r="C18" s="6"/>
      <c r="D18" s="85"/>
      <c r="E18" s="14"/>
      <c r="F18" s="15"/>
      <c r="G18" s="10"/>
      <c r="H18" s="10"/>
      <c r="I18" s="10"/>
      <c r="J18" s="74"/>
    </row>
    <row r="19" spans="1:12" s="141" customFormat="1" ht="24" hidden="1" customHeight="1" x14ac:dyDescent="0.25">
      <c r="A19" s="135" t="s">
        <v>180</v>
      </c>
      <c r="B19" s="136" t="s">
        <v>181</v>
      </c>
      <c r="C19" s="136" t="s">
        <v>182</v>
      </c>
      <c r="D19" s="137">
        <v>2320000</v>
      </c>
      <c r="E19" s="138" t="s">
        <v>183</v>
      </c>
      <c r="F19" s="139" t="s">
        <v>104</v>
      </c>
      <c r="G19" s="139" t="s">
        <v>184</v>
      </c>
      <c r="H19" s="139" t="s">
        <v>186</v>
      </c>
      <c r="I19" s="139" t="s">
        <v>185</v>
      </c>
      <c r="J19" s="135"/>
      <c r="K19" s="140"/>
      <c r="L19" s="140"/>
    </row>
    <row r="20" spans="1:12" ht="24" customHeight="1" x14ac:dyDescent="0.25">
      <c r="A20" s="72"/>
      <c r="B20" s="6"/>
      <c r="C20" s="6"/>
      <c r="D20" s="85"/>
      <c r="E20" s="14"/>
      <c r="F20" s="15"/>
      <c r="G20" s="10"/>
      <c r="H20" s="10"/>
      <c r="I20" s="10"/>
      <c r="J20" s="74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zoomScaleNormal="100" workbookViewId="0">
      <pane ySplit="3" topLeftCell="A4" activePane="bottomLeft" state="frozen"/>
      <selection activeCell="A3" sqref="A3:A9"/>
      <selection pane="bottomLeft" activeCell="A4" sqref="A4"/>
    </sheetView>
  </sheetViews>
  <sheetFormatPr defaultRowHeight="24" customHeight="1" x14ac:dyDescent="0.15"/>
  <cols>
    <col min="1" max="1" width="11.109375" style="56" customWidth="1"/>
    <col min="2" max="2" width="37.109375" style="97" customWidth="1"/>
    <col min="3" max="3" width="31.77734375" style="63" customWidth="1"/>
    <col min="4" max="4" width="9.33203125" style="48" customWidth="1"/>
    <col min="5" max="8" width="9.33203125" style="54" customWidth="1"/>
    <col min="9" max="9" width="9.33203125" style="56" customWidth="1"/>
    <col min="10" max="10" width="0" style="31" hidden="1" customWidth="1"/>
    <col min="11" max="16384" width="8.88671875" style="31"/>
  </cols>
  <sheetData>
    <row r="1" spans="1:12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68"/>
      <c r="K1" s="68"/>
    </row>
    <row r="2" spans="1:12" ht="25.5" customHeight="1" x14ac:dyDescent="0.15">
      <c r="A2" s="91" t="s">
        <v>171</v>
      </c>
      <c r="B2" s="78"/>
      <c r="C2" s="78"/>
      <c r="D2" s="45"/>
      <c r="E2" s="45"/>
      <c r="F2" s="45"/>
      <c r="G2" s="45"/>
      <c r="H2" s="45"/>
      <c r="I2" s="51" t="s">
        <v>582</v>
      </c>
    </row>
    <row r="3" spans="1:12" ht="35.25" customHeight="1" x14ac:dyDescent="0.15">
      <c r="A3" s="1" t="s">
        <v>3</v>
      </c>
      <c r="B3" s="2" t="s">
        <v>4</v>
      </c>
      <c r="C3" s="1" t="s">
        <v>68</v>
      </c>
      <c r="D3" s="3" t="s">
        <v>69</v>
      </c>
      <c r="E3" s="3" t="s">
        <v>73</v>
      </c>
      <c r="F3" s="3" t="s">
        <v>70</v>
      </c>
      <c r="G3" s="3" t="s">
        <v>71</v>
      </c>
      <c r="H3" s="3" t="s">
        <v>72</v>
      </c>
      <c r="I3" s="145" t="s">
        <v>255</v>
      </c>
      <c r="K3" s="183"/>
    </row>
    <row r="4" spans="1:12" s="101" customFormat="1" ht="24" customHeight="1" x14ac:dyDescent="0.15">
      <c r="A4" s="74" t="s">
        <v>168</v>
      </c>
      <c r="B4" s="6" t="s">
        <v>116</v>
      </c>
      <c r="C4" s="79" t="s">
        <v>100</v>
      </c>
      <c r="D4" s="86">
        <v>15600000</v>
      </c>
      <c r="E4" s="75"/>
      <c r="F4" s="73">
        <f>1300000+1300000+1300000+1300000+1300000+1300000+1300000+1300000+1300000+1300000+950000+950000</f>
        <v>14900000</v>
      </c>
      <c r="G4" s="75"/>
      <c r="H4" s="75">
        <f t="shared" ref="H4:H17" si="0">SUM(E4:G4)</f>
        <v>14900000</v>
      </c>
      <c r="I4" s="74"/>
      <c r="J4" s="147">
        <f t="shared" ref="J4:J17" si="1">H4/D4</f>
        <v>0.95512820512820518</v>
      </c>
      <c r="K4" s="183"/>
    </row>
    <row r="5" spans="1:12" s="101" customFormat="1" ht="24" customHeight="1" x14ac:dyDescent="0.15">
      <c r="A5" s="74" t="s">
        <v>179</v>
      </c>
      <c r="B5" s="6" t="s">
        <v>118</v>
      </c>
      <c r="C5" s="79" t="s">
        <v>144</v>
      </c>
      <c r="D5" s="86">
        <v>13920000</v>
      </c>
      <c r="E5" s="75"/>
      <c r="F5" s="75">
        <f>1160000+1160000+1160000+1160000+1160000+1160000+1160000+1160000+1160000+1160000+1160000</f>
        <v>12760000</v>
      </c>
      <c r="G5" s="75"/>
      <c r="H5" s="75">
        <f t="shared" si="0"/>
        <v>12760000</v>
      </c>
      <c r="I5" s="74"/>
      <c r="J5" s="147">
        <f t="shared" si="1"/>
        <v>0.91666666666666663</v>
      </c>
      <c r="K5" s="183"/>
    </row>
    <row r="6" spans="1:12" s="101" customFormat="1" ht="24" customHeight="1" x14ac:dyDescent="0.15">
      <c r="A6" s="74" t="s">
        <v>179</v>
      </c>
      <c r="B6" s="6" t="s">
        <v>120</v>
      </c>
      <c r="C6" s="79" t="s">
        <v>146</v>
      </c>
      <c r="D6" s="86">
        <v>14964000</v>
      </c>
      <c r="E6" s="75"/>
      <c r="F6" s="73">
        <f>1247000+1247000+1247000+1247000+1247000+1247000+1247000+1247000+1247000+1247000+1247000</f>
        <v>13717000</v>
      </c>
      <c r="G6" s="75"/>
      <c r="H6" s="75">
        <f t="shared" si="0"/>
        <v>13717000</v>
      </c>
      <c r="I6" s="74"/>
      <c r="J6" s="147">
        <f t="shared" si="1"/>
        <v>0.91666666666666663</v>
      </c>
      <c r="K6" s="183"/>
    </row>
    <row r="7" spans="1:12" s="101" customFormat="1" ht="24" customHeight="1" x14ac:dyDescent="0.15">
      <c r="A7" s="74" t="s">
        <v>168</v>
      </c>
      <c r="B7" s="6" t="s">
        <v>122</v>
      </c>
      <c r="C7" s="79" t="s">
        <v>148</v>
      </c>
      <c r="D7" s="86">
        <v>4860000</v>
      </c>
      <c r="E7" s="75"/>
      <c r="F7" s="75">
        <f>405000+405000+405000+405000+405000+405000+405000+405000+405000+405000</f>
        <v>4050000</v>
      </c>
      <c r="G7" s="75"/>
      <c r="H7" s="75">
        <f t="shared" si="0"/>
        <v>4050000</v>
      </c>
      <c r="I7" s="74"/>
      <c r="J7" s="147">
        <f t="shared" si="1"/>
        <v>0.83333333333333337</v>
      </c>
      <c r="K7" s="183"/>
    </row>
    <row r="8" spans="1:12" s="101" customFormat="1" ht="24" customHeight="1" x14ac:dyDescent="0.15">
      <c r="A8" s="74" t="s">
        <v>168</v>
      </c>
      <c r="B8" s="6" t="s">
        <v>124</v>
      </c>
      <c r="C8" s="79" t="s">
        <v>150</v>
      </c>
      <c r="D8" s="86">
        <v>5280000</v>
      </c>
      <c r="E8" s="75"/>
      <c r="F8" s="73">
        <f>440000+440000+440000+440000+440000+440000+440000+440000+440000+440000+440000</f>
        <v>4840000</v>
      </c>
      <c r="G8" s="75"/>
      <c r="H8" s="75">
        <f t="shared" si="0"/>
        <v>4840000</v>
      </c>
      <c r="I8" s="74"/>
      <c r="J8" s="147">
        <f t="shared" si="1"/>
        <v>0.91666666666666663</v>
      </c>
      <c r="K8" s="183"/>
    </row>
    <row r="9" spans="1:12" s="101" customFormat="1" ht="24" customHeight="1" x14ac:dyDescent="0.15">
      <c r="A9" s="74" t="s">
        <v>168</v>
      </c>
      <c r="B9" s="6" t="s">
        <v>126</v>
      </c>
      <c r="C9" s="79" t="s">
        <v>152</v>
      </c>
      <c r="D9" s="86">
        <v>4999920</v>
      </c>
      <c r="E9" s="75"/>
      <c r="F9" s="75">
        <f>416660+416660+416660+416660+416660+416660+416660+416660+416660+416660+416660</f>
        <v>4583260</v>
      </c>
      <c r="G9" s="75"/>
      <c r="H9" s="75">
        <f t="shared" si="0"/>
        <v>4583260</v>
      </c>
      <c r="I9" s="74"/>
      <c r="J9" s="147">
        <f t="shared" si="1"/>
        <v>0.91666666666666663</v>
      </c>
      <c r="K9" s="183"/>
    </row>
    <row r="10" spans="1:12" s="101" customFormat="1" ht="24" customHeight="1" x14ac:dyDescent="0.15">
      <c r="A10" s="74" t="s">
        <v>168</v>
      </c>
      <c r="B10" s="6" t="s">
        <v>128</v>
      </c>
      <c r="C10" s="79" t="s">
        <v>154</v>
      </c>
      <c r="D10" s="86">
        <v>6895680</v>
      </c>
      <c r="E10" s="75"/>
      <c r="F10" s="73">
        <f>(261140+313500)*11</f>
        <v>6321040</v>
      </c>
      <c r="G10" s="75"/>
      <c r="H10" s="75">
        <f t="shared" si="0"/>
        <v>6321040</v>
      </c>
      <c r="I10" s="74"/>
      <c r="J10" s="147">
        <f t="shared" si="1"/>
        <v>0.91666666666666663</v>
      </c>
      <c r="K10" s="183"/>
      <c r="L10" s="106"/>
    </row>
    <row r="11" spans="1:12" s="101" customFormat="1" ht="24" customHeight="1" x14ac:dyDescent="0.15">
      <c r="A11" s="74" t="s">
        <v>168</v>
      </c>
      <c r="B11" s="6" t="s">
        <v>130</v>
      </c>
      <c r="C11" s="79" t="s">
        <v>154</v>
      </c>
      <c r="D11" s="86">
        <v>6953880</v>
      </c>
      <c r="E11" s="75"/>
      <c r="F11" s="75">
        <f>579490+579490+579490+579490+579490+579490+579490+579490+579490+579490+579490</f>
        <v>6374390</v>
      </c>
      <c r="G11" s="75"/>
      <c r="H11" s="75">
        <f t="shared" si="0"/>
        <v>6374390</v>
      </c>
      <c r="I11" s="74"/>
      <c r="J11" s="147">
        <f t="shared" si="1"/>
        <v>0.91666666666666663</v>
      </c>
      <c r="K11" s="183"/>
      <c r="L11" s="106"/>
    </row>
    <row r="12" spans="1:12" s="101" customFormat="1" ht="24" customHeight="1" x14ac:dyDescent="0.15">
      <c r="A12" s="74" t="s">
        <v>168</v>
      </c>
      <c r="B12" s="6" t="s">
        <v>132</v>
      </c>
      <c r="C12" s="79" t="s">
        <v>154</v>
      </c>
      <c r="D12" s="86">
        <v>3000000</v>
      </c>
      <c r="E12" s="75"/>
      <c r="F12" s="73">
        <f>138560+119230+114410+112200+118220+127420+141040+157500+135880+184170+180430</f>
        <v>1529060</v>
      </c>
      <c r="G12" s="75"/>
      <c r="H12" s="75">
        <f t="shared" si="0"/>
        <v>1529060</v>
      </c>
      <c r="I12" s="74"/>
      <c r="J12" s="147">
        <f t="shared" si="1"/>
        <v>0.50968666666666662</v>
      </c>
      <c r="K12" s="183"/>
      <c r="L12" s="106"/>
    </row>
    <row r="13" spans="1:12" s="101" customFormat="1" ht="24" customHeight="1" x14ac:dyDescent="0.15">
      <c r="A13" s="74" t="s">
        <v>168</v>
      </c>
      <c r="B13" s="6" t="s">
        <v>134</v>
      </c>
      <c r="C13" s="79" t="s">
        <v>158</v>
      </c>
      <c r="D13" s="86">
        <v>3600000</v>
      </c>
      <c r="E13" s="75"/>
      <c r="F13" s="75">
        <f>300000+300000+300000+300000+300000+300000+300000+300000+300000+300000+300000+300000</f>
        <v>3600000</v>
      </c>
      <c r="G13" s="75"/>
      <c r="H13" s="75">
        <f t="shared" si="0"/>
        <v>3600000</v>
      </c>
      <c r="I13" s="74"/>
      <c r="J13" s="147">
        <f t="shared" si="1"/>
        <v>1</v>
      </c>
      <c r="K13" s="183"/>
    </row>
    <row r="14" spans="1:12" s="101" customFormat="1" ht="24" customHeight="1" x14ac:dyDescent="0.15">
      <c r="A14" s="74" t="s">
        <v>168</v>
      </c>
      <c r="B14" s="6" t="s">
        <v>136</v>
      </c>
      <c r="C14" s="79" t="s">
        <v>160</v>
      </c>
      <c r="D14" s="86">
        <v>3540480</v>
      </c>
      <c r="E14" s="75"/>
      <c r="F14" s="73">
        <f>295040+295040+295040+295040+295040+295040+295040+295040+295040+295040+295040+295040</f>
        <v>3540480</v>
      </c>
      <c r="G14" s="75"/>
      <c r="H14" s="75">
        <f t="shared" si="0"/>
        <v>3540480</v>
      </c>
      <c r="I14" s="74"/>
      <c r="J14" s="147">
        <f t="shared" si="1"/>
        <v>1</v>
      </c>
      <c r="K14" s="183"/>
    </row>
    <row r="15" spans="1:12" s="101" customFormat="1" ht="24" customHeight="1" x14ac:dyDescent="0.15">
      <c r="A15" s="74" t="s">
        <v>168</v>
      </c>
      <c r="B15" s="6" t="s">
        <v>138</v>
      </c>
      <c r="C15" s="79" t="s">
        <v>162</v>
      </c>
      <c r="D15" s="86">
        <v>3600000</v>
      </c>
      <c r="E15" s="75"/>
      <c r="F15" s="75">
        <f>300000+300000+300000+300000+300000+300000+300000+300000+300000+300000+300000+300000</f>
        <v>3600000</v>
      </c>
      <c r="G15" s="75"/>
      <c r="H15" s="75">
        <f t="shared" si="0"/>
        <v>3600000</v>
      </c>
      <c r="I15" s="74"/>
      <c r="J15" s="147">
        <f t="shared" si="1"/>
        <v>1</v>
      </c>
      <c r="K15" s="183"/>
    </row>
    <row r="16" spans="1:12" s="101" customFormat="1" ht="24" customHeight="1" x14ac:dyDescent="0.15">
      <c r="A16" s="74" t="s">
        <v>168</v>
      </c>
      <c r="B16" s="6" t="s">
        <v>140</v>
      </c>
      <c r="C16" s="79" t="s">
        <v>164</v>
      </c>
      <c r="D16" s="86">
        <v>97000000</v>
      </c>
      <c r="E16" s="75"/>
      <c r="F16" s="75">
        <f>8083330+8083330+8083330+8083330+8083330+8083330+8083330+8083330+8083330+8083330</f>
        <v>80833300</v>
      </c>
      <c r="G16" s="75"/>
      <c r="H16" s="75">
        <f t="shared" si="0"/>
        <v>80833300</v>
      </c>
      <c r="I16" s="74"/>
      <c r="J16" s="147">
        <f t="shared" si="1"/>
        <v>0.83333298969072167</v>
      </c>
      <c r="K16" s="183"/>
    </row>
    <row r="17" spans="1:12" s="101" customFormat="1" ht="24" customHeight="1" x14ac:dyDescent="0.15">
      <c r="A17" s="74" t="s">
        <v>168</v>
      </c>
      <c r="B17" s="6" t="s">
        <v>142</v>
      </c>
      <c r="C17" s="79" t="s">
        <v>166</v>
      </c>
      <c r="D17" s="86">
        <v>3960000</v>
      </c>
      <c r="E17" s="75"/>
      <c r="F17" s="73">
        <f>330000+330000+330000+330000+330000+330000+330000+330000+330000+330000+330000</f>
        <v>3630000</v>
      </c>
      <c r="G17" s="75"/>
      <c r="H17" s="75">
        <f t="shared" si="0"/>
        <v>3630000</v>
      </c>
      <c r="I17" s="74"/>
      <c r="J17" s="147">
        <f t="shared" si="1"/>
        <v>0.91666666666666663</v>
      </c>
      <c r="K17" s="183"/>
    </row>
    <row r="18" spans="1:12" s="101" customFormat="1" ht="24" hidden="1" customHeight="1" x14ac:dyDescent="0.15">
      <c r="A18" s="74" t="s">
        <v>168</v>
      </c>
      <c r="B18" s="6" t="s">
        <v>207</v>
      </c>
      <c r="C18" s="79" t="s">
        <v>231</v>
      </c>
      <c r="D18" s="86">
        <v>1260000</v>
      </c>
      <c r="E18" s="75"/>
      <c r="F18" s="73"/>
      <c r="G18" s="75">
        <v>1260000</v>
      </c>
      <c r="H18" s="75">
        <f t="shared" ref="H18:H56" si="2">SUM(E18:G18)</f>
        <v>1260000</v>
      </c>
      <c r="I18" s="146" t="s">
        <v>266</v>
      </c>
      <c r="J18" s="147">
        <f t="shared" ref="J18:J53" si="3">H18/D18</f>
        <v>1</v>
      </c>
      <c r="K18" s="183"/>
    </row>
    <row r="19" spans="1:12" s="101" customFormat="1" ht="24" hidden="1" customHeight="1" x14ac:dyDescent="0.15">
      <c r="A19" s="74" t="s">
        <v>168</v>
      </c>
      <c r="B19" s="6" t="s">
        <v>256</v>
      </c>
      <c r="C19" s="79" t="s">
        <v>264</v>
      </c>
      <c r="D19" s="86">
        <v>20399060</v>
      </c>
      <c r="E19" s="75"/>
      <c r="F19" s="73"/>
      <c r="G19" s="75">
        <v>20399060</v>
      </c>
      <c r="H19" s="75">
        <f t="shared" si="2"/>
        <v>20399060</v>
      </c>
      <c r="I19" s="146" t="s">
        <v>268</v>
      </c>
      <c r="J19" s="147">
        <f t="shared" si="3"/>
        <v>1</v>
      </c>
      <c r="K19" s="183"/>
    </row>
    <row r="20" spans="1:12" s="101" customFormat="1" ht="24" hidden="1" customHeight="1" x14ac:dyDescent="0.15">
      <c r="A20" s="74" t="s">
        <v>168</v>
      </c>
      <c r="B20" s="6" t="s">
        <v>206</v>
      </c>
      <c r="C20" s="79" t="s">
        <v>230</v>
      </c>
      <c r="D20" s="86">
        <v>7900000</v>
      </c>
      <c r="E20" s="75"/>
      <c r="F20" s="73"/>
      <c r="G20" s="75">
        <v>7900000</v>
      </c>
      <c r="H20" s="75">
        <f t="shared" si="2"/>
        <v>7900000</v>
      </c>
      <c r="I20" s="146" t="s">
        <v>265</v>
      </c>
      <c r="J20" s="147">
        <f t="shared" si="3"/>
        <v>1</v>
      </c>
      <c r="K20" s="183"/>
    </row>
    <row r="21" spans="1:12" s="101" customFormat="1" ht="24" hidden="1" customHeight="1" x14ac:dyDescent="0.15">
      <c r="A21" s="161" t="s">
        <v>168</v>
      </c>
      <c r="B21" s="162" t="s">
        <v>257</v>
      </c>
      <c r="C21" s="163" t="s">
        <v>264</v>
      </c>
      <c r="D21" s="164">
        <v>12366420</v>
      </c>
      <c r="E21" s="165"/>
      <c r="F21" s="184"/>
      <c r="G21" s="165">
        <v>12366420</v>
      </c>
      <c r="H21" s="165">
        <f t="shared" si="2"/>
        <v>12366420</v>
      </c>
      <c r="I21" s="146" t="s">
        <v>544</v>
      </c>
      <c r="J21" s="147">
        <f t="shared" si="3"/>
        <v>1</v>
      </c>
      <c r="K21" s="183"/>
    </row>
    <row r="22" spans="1:12" s="101" customFormat="1" ht="24" hidden="1" customHeight="1" x14ac:dyDescent="0.15">
      <c r="A22" s="74" t="s">
        <v>168</v>
      </c>
      <c r="B22" s="6" t="s">
        <v>210</v>
      </c>
      <c r="C22" s="79" t="s">
        <v>234</v>
      </c>
      <c r="D22" s="86">
        <v>3000000</v>
      </c>
      <c r="E22" s="75"/>
      <c r="F22" s="73"/>
      <c r="G22" s="75">
        <v>3000000</v>
      </c>
      <c r="H22" s="75">
        <f t="shared" si="2"/>
        <v>3000000</v>
      </c>
      <c r="I22" s="146" t="s">
        <v>248</v>
      </c>
      <c r="J22" s="147">
        <f t="shared" si="3"/>
        <v>1</v>
      </c>
      <c r="K22" s="183"/>
    </row>
    <row r="23" spans="1:12" s="101" customFormat="1" ht="24" hidden="1" customHeight="1" x14ac:dyDescent="0.15">
      <c r="A23" s="74" t="s">
        <v>168</v>
      </c>
      <c r="B23" s="6" t="s">
        <v>208</v>
      </c>
      <c r="C23" s="79" t="s">
        <v>232</v>
      </c>
      <c r="D23" s="86">
        <v>9500000</v>
      </c>
      <c r="E23" s="75"/>
      <c r="F23" s="73"/>
      <c r="G23" s="75">
        <v>9500000</v>
      </c>
      <c r="H23" s="75">
        <f t="shared" si="2"/>
        <v>9500000</v>
      </c>
      <c r="I23" s="146" t="s">
        <v>267</v>
      </c>
      <c r="J23" s="147">
        <f t="shared" si="3"/>
        <v>1</v>
      </c>
      <c r="K23" s="183"/>
    </row>
    <row r="24" spans="1:12" s="101" customFormat="1" ht="24" hidden="1" customHeight="1" x14ac:dyDescent="0.15">
      <c r="A24" s="74" t="s">
        <v>168</v>
      </c>
      <c r="B24" s="6" t="s">
        <v>543</v>
      </c>
      <c r="C24" s="79" t="s">
        <v>187</v>
      </c>
      <c r="D24" s="86">
        <v>2320000</v>
      </c>
      <c r="E24" s="75"/>
      <c r="F24" s="185">
        <f>1048000+1056000</f>
        <v>2104000</v>
      </c>
      <c r="G24" s="75"/>
      <c r="H24" s="75">
        <f t="shared" si="2"/>
        <v>2104000</v>
      </c>
      <c r="I24" s="187" t="s">
        <v>552</v>
      </c>
      <c r="J24" s="147">
        <f t="shared" si="3"/>
        <v>0.90689655172413797</v>
      </c>
      <c r="K24" s="183"/>
    </row>
    <row r="25" spans="1:12" s="101" customFormat="1" ht="24" hidden="1" customHeight="1" x14ac:dyDescent="0.15">
      <c r="A25" s="74" t="s">
        <v>168</v>
      </c>
      <c r="B25" s="6" t="s">
        <v>258</v>
      </c>
      <c r="C25" s="79" t="s">
        <v>264</v>
      </c>
      <c r="D25" s="86">
        <v>1317070</v>
      </c>
      <c r="E25" s="75"/>
      <c r="F25" s="73"/>
      <c r="G25" s="75">
        <v>1317070</v>
      </c>
      <c r="H25" s="75">
        <f t="shared" si="2"/>
        <v>1317070</v>
      </c>
      <c r="I25" s="146" t="s">
        <v>545</v>
      </c>
      <c r="J25" s="147">
        <f t="shared" si="3"/>
        <v>1</v>
      </c>
      <c r="K25" s="183"/>
    </row>
    <row r="26" spans="1:12" s="101" customFormat="1" ht="24" hidden="1" customHeight="1" x14ac:dyDescent="0.15">
      <c r="A26" s="74" t="s">
        <v>168</v>
      </c>
      <c r="B26" s="6" t="s">
        <v>259</v>
      </c>
      <c r="C26" s="79" t="s">
        <v>264</v>
      </c>
      <c r="D26" s="86">
        <v>62242300</v>
      </c>
      <c r="E26" s="75"/>
      <c r="F26" s="73"/>
      <c r="G26" s="75">
        <v>62242300</v>
      </c>
      <c r="H26" s="75">
        <f t="shared" si="2"/>
        <v>62242300</v>
      </c>
      <c r="I26" s="146" t="s">
        <v>278</v>
      </c>
      <c r="J26" s="147">
        <f t="shared" si="3"/>
        <v>1</v>
      </c>
      <c r="K26" s="183"/>
    </row>
    <row r="27" spans="1:12" s="101" customFormat="1" ht="24" hidden="1" customHeight="1" x14ac:dyDescent="0.15">
      <c r="A27" s="74" t="s">
        <v>168</v>
      </c>
      <c r="B27" s="6" t="s">
        <v>260</v>
      </c>
      <c r="C27" s="79" t="s">
        <v>264</v>
      </c>
      <c r="D27" s="86">
        <v>14953620</v>
      </c>
      <c r="E27" s="75"/>
      <c r="F27" s="73"/>
      <c r="G27" s="75">
        <v>14953620</v>
      </c>
      <c r="H27" s="75">
        <f t="shared" si="2"/>
        <v>14953620</v>
      </c>
      <c r="I27" s="146" t="s">
        <v>278</v>
      </c>
      <c r="J27" s="147">
        <f t="shared" si="3"/>
        <v>1</v>
      </c>
      <c r="K27" s="183"/>
    </row>
    <row r="28" spans="1:12" s="101" customFormat="1" ht="24" hidden="1" customHeight="1" x14ac:dyDescent="0.15">
      <c r="A28" s="74" t="s">
        <v>168</v>
      </c>
      <c r="B28" s="6" t="s">
        <v>211</v>
      </c>
      <c r="C28" s="79" t="s">
        <v>235</v>
      </c>
      <c r="D28" s="86">
        <v>5985000</v>
      </c>
      <c r="E28" s="75"/>
      <c r="F28" s="73"/>
      <c r="G28" s="75">
        <v>5985000</v>
      </c>
      <c r="H28" s="75">
        <f t="shared" si="2"/>
        <v>5985000</v>
      </c>
      <c r="I28" s="146" t="s">
        <v>269</v>
      </c>
      <c r="J28" s="147">
        <f t="shared" si="3"/>
        <v>1</v>
      </c>
      <c r="K28" s="183"/>
    </row>
    <row r="29" spans="1:12" s="101" customFormat="1" ht="24" hidden="1" customHeight="1" x14ac:dyDescent="0.15">
      <c r="A29" s="74" t="s">
        <v>168</v>
      </c>
      <c r="B29" s="6" t="s">
        <v>261</v>
      </c>
      <c r="C29" s="79" t="s">
        <v>264</v>
      </c>
      <c r="D29" s="86">
        <v>717850</v>
      </c>
      <c r="E29" s="75"/>
      <c r="F29" s="73"/>
      <c r="G29" s="75">
        <v>717850</v>
      </c>
      <c r="H29" s="75">
        <f t="shared" si="2"/>
        <v>717850</v>
      </c>
      <c r="I29" s="146" t="s">
        <v>546</v>
      </c>
      <c r="J29" s="147">
        <f t="shared" si="3"/>
        <v>1</v>
      </c>
      <c r="K29" s="183"/>
      <c r="L29" s="106"/>
    </row>
    <row r="30" spans="1:12" s="101" customFormat="1" ht="24" hidden="1" customHeight="1" x14ac:dyDescent="0.15">
      <c r="A30" s="74" t="s">
        <v>168</v>
      </c>
      <c r="B30" s="6" t="s">
        <v>212</v>
      </c>
      <c r="C30" s="79" t="s">
        <v>236</v>
      </c>
      <c r="D30" s="86">
        <v>5583600</v>
      </c>
      <c r="E30" s="75"/>
      <c r="F30" s="73"/>
      <c r="G30" s="75">
        <v>5583600</v>
      </c>
      <c r="H30" s="75">
        <f t="shared" si="2"/>
        <v>5583600</v>
      </c>
      <c r="I30" s="146" t="s">
        <v>270</v>
      </c>
      <c r="J30" s="147">
        <f t="shared" si="3"/>
        <v>1</v>
      </c>
      <c r="K30" s="183"/>
    </row>
    <row r="31" spans="1:12" s="101" customFormat="1" ht="24" hidden="1" customHeight="1" x14ac:dyDescent="0.15">
      <c r="A31" s="74" t="s">
        <v>168</v>
      </c>
      <c r="B31" s="6" t="s">
        <v>209</v>
      </c>
      <c r="C31" s="79" t="s">
        <v>233</v>
      </c>
      <c r="D31" s="86">
        <v>16500000</v>
      </c>
      <c r="E31" s="75"/>
      <c r="F31" s="73"/>
      <c r="G31" s="75">
        <v>16500000</v>
      </c>
      <c r="H31" s="75">
        <f t="shared" si="2"/>
        <v>16500000</v>
      </c>
      <c r="I31" s="146" t="s">
        <v>247</v>
      </c>
      <c r="J31" s="147">
        <f t="shared" si="3"/>
        <v>1</v>
      </c>
      <c r="K31" s="183"/>
    </row>
    <row r="32" spans="1:12" s="101" customFormat="1" ht="24" hidden="1" customHeight="1" x14ac:dyDescent="0.15">
      <c r="A32" s="74" t="s">
        <v>168</v>
      </c>
      <c r="B32" s="6" t="s">
        <v>216</v>
      </c>
      <c r="C32" s="79" t="s">
        <v>239</v>
      </c>
      <c r="D32" s="86">
        <v>800000</v>
      </c>
      <c r="E32" s="75"/>
      <c r="F32" s="73"/>
      <c r="G32" s="75">
        <v>800000</v>
      </c>
      <c r="H32" s="75">
        <f t="shared" si="2"/>
        <v>800000</v>
      </c>
      <c r="I32" s="146" t="s">
        <v>247</v>
      </c>
      <c r="J32" s="147">
        <f t="shared" si="3"/>
        <v>1</v>
      </c>
      <c r="K32" s="183"/>
    </row>
    <row r="33" spans="1:11" s="101" customFormat="1" ht="24" hidden="1" customHeight="1" x14ac:dyDescent="0.15">
      <c r="A33" s="74" t="s">
        <v>168</v>
      </c>
      <c r="B33" s="6" t="s">
        <v>213</v>
      </c>
      <c r="C33" s="79" t="s">
        <v>237</v>
      </c>
      <c r="D33" s="86">
        <v>9500000</v>
      </c>
      <c r="E33" s="75"/>
      <c r="F33" s="73"/>
      <c r="G33" s="75">
        <v>9500000</v>
      </c>
      <c r="H33" s="75">
        <f t="shared" si="2"/>
        <v>9500000</v>
      </c>
      <c r="I33" s="146" t="s">
        <v>249</v>
      </c>
      <c r="J33" s="147">
        <f t="shared" si="3"/>
        <v>1</v>
      </c>
      <c r="K33" s="183"/>
    </row>
    <row r="34" spans="1:11" s="101" customFormat="1" ht="24" hidden="1" customHeight="1" x14ac:dyDescent="0.15">
      <c r="A34" s="74" t="s">
        <v>168</v>
      </c>
      <c r="B34" s="6" t="s">
        <v>214</v>
      </c>
      <c r="C34" s="79" t="s">
        <v>235</v>
      </c>
      <c r="D34" s="86">
        <v>1347000</v>
      </c>
      <c r="E34" s="75"/>
      <c r="F34" s="73"/>
      <c r="G34" s="75">
        <v>1347000</v>
      </c>
      <c r="H34" s="75">
        <f t="shared" si="2"/>
        <v>1347000</v>
      </c>
      <c r="I34" s="146" t="s">
        <v>271</v>
      </c>
      <c r="J34" s="147">
        <f t="shared" si="3"/>
        <v>1</v>
      </c>
      <c r="K34" s="183"/>
    </row>
    <row r="35" spans="1:11" s="101" customFormat="1" ht="24" hidden="1" customHeight="1" x14ac:dyDescent="0.15">
      <c r="A35" s="74" t="s">
        <v>168</v>
      </c>
      <c r="B35" s="6" t="s">
        <v>215</v>
      </c>
      <c r="C35" s="79" t="s">
        <v>238</v>
      </c>
      <c r="D35" s="86">
        <v>3467750</v>
      </c>
      <c r="E35" s="75"/>
      <c r="F35" s="73"/>
      <c r="G35" s="75">
        <v>3467750</v>
      </c>
      <c r="H35" s="75">
        <f t="shared" si="2"/>
        <v>3467750</v>
      </c>
      <c r="I35" s="146" t="s">
        <v>271</v>
      </c>
      <c r="J35" s="147">
        <f t="shared" si="3"/>
        <v>1</v>
      </c>
      <c r="K35" s="183"/>
    </row>
    <row r="36" spans="1:11" s="101" customFormat="1" ht="24" hidden="1" customHeight="1" x14ac:dyDescent="0.15">
      <c r="A36" s="74" t="s">
        <v>168</v>
      </c>
      <c r="B36" s="6" t="s">
        <v>217</v>
      </c>
      <c r="C36" s="79" t="s">
        <v>241</v>
      </c>
      <c r="D36" s="86">
        <v>1120000</v>
      </c>
      <c r="E36" s="75"/>
      <c r="F36" s="73"/>
      <c r="G36" s="75">
        <v>1120000</v>
      </c>
      <c r="H36" s="75">
        <f t="shared" si="2"/>
        <v>1120000</v>
      </c>
      <c r="I36" s="146" t="s">
        <v>250</v>
      </c>
      <c r="J36" s="147">
        <f t="shared" si="3"/>
        <v>1</v>
      </c>
      <c r="K36" s="183"/>
    </row>
    <row r="37" spans="1:11" s="101" customFormat="1" ht="24" hidden="1" customHeight="1" x14ac:dyDescent="0.15">
      <c r="A37" s="74" t="s">
        <v>168</v>
      </c>
      <c r="B37" s="6" t="s">
        <v>217</v>
      </c>
      <c r="C37" s="79" t="s">
        <v>240</v>
      </c>
      <c r="D37" s="86">
        <v>1430000</v>
      </c>
      <c r="E37" s="75"/>
      <c r="F37" s="73"/>
      <c r="G37" s="75">
        <v>1430000</v>
      </c>
      <c r="H37" s="75">
        <f t="shared" si="2"/>
        <v>1430000</v>
      </c>
      <c r="I37" s="146" t="s">
        <v>272</v>
      </c>
      <c r="J37" s="147">
        <f t="shared" si="3"/>
        <v>1</v>
      </c>
      <c r="K37" s="183"/>
    </row>
    <row r="38" spans="1:11" s="101" customFormat="1" ht="24" hidden="1" customHeight="1" x14ac:dyDescent="0.15">
      <c r="A38" s="74" t="s">
        <v>168</v>
      </c>
      <c r="B38" s="6" t="s">
        <v>262</v>
      </c>
      <c r="C38" s="79" t="s">
        <v>264</v>
      </c>
      <c r="D38" s="86">
        <v>19962210</v>
      </c>
      <c r="E38" s="75"/>
      <c r="F38" s="73"/>
      <c r="G38" s="75">
        <v>19962210</v>
      </c>
      <c r="H38" s="75">
        <f t="shared" si="2"/>
        <v>19962210</v>
      </c>
      <c r="I38" s="146" t="s">
        <v>272</v>
      </c>
      <c r="J38" s="147">
        <f t="shared" si="3"/>
        <v>1</v>
      </c>
      <c r="K38" s="183"/>
    </row>
    <row r="39" spans="1:11" s="101" customFormat="1" ht="24" hidden="1" customHeight="1" x14ac:dyDescent="0.15">
      <c r="A39" s="74" t="s">
        <v>168</v>
      </c>
      <c r="B39" s="6" t="s">
        <v>218</v>
      </c>
      <c r="C39" s="79" t="s">
        <v>242</v>
      </c>
      <c r="D39" s="86">
        <v>990000</v>
      </c>
      <c r="E39" s="75"/>
      <c r="F39" s="73"/>
      <c r="G39" s="75">
        <v>990000</v>
      </c>
      <c r="H39" s="75">
        <f t="shared" si="2"/>
        <v>990000</v>
      </c>
      <c r="I39" s="146" t="s">
        <v>273</v>
      </c>
      <c r="J39" s="147">
        <f t="shared" si="3"/>
        <v>1</v>
      </c>
      <c r="K39" s="183"/>
    </row>
    <row r="40" spans="1:11" s="101" customFormat="1" ht="24" hidden="1" customHeight="1" x14ac:dyDescent="0.15">
      <c r="A40" s="74" t="s">
        <v>168</v>
      </c>
      <c r="B40" s="6" t="s">
        <v>219</v>
      </c>
      <c r="C40" s="79" t="s">
        <v>243</v>
      </c>
      <c r="D40" s="86">
        <v>1404000</v>
      </c>
      <c r="E40" s="75"/>
      <c r="F40" s="73"/>
      <c r="G40" s="75">
        <v>1404000</v>
      </c>
      <c r="H40" s="75">
        <f t="shared" si="2"/>
        <v>1404000</v>
      </c>
      <c r="I40" s="146" t="s">
        <v>251</v>
      </c>
      <c r="J40" s="147">
        <f t="shared" si="3"/>
        <v>1</v>
      </c>
      <c r="K40" s="183"/>
    </row>
    <row r="41" spans="1:11" s="101" customFormat="1" ht="24" hidden="1" customHeight="1" x14ac:dyDescent="0.15">
      <c r="A41" s="74" t="s">
        <v>168</v>
      </c>
      <c r="B41" s="6" t="s">
        <v>220</v>
      </c>
      <c r="C41" s="79" t="s">
        <v>231</v>
      </c>
      <c r="D41" s="86">
        <v>997500</v>
      </c>
      <c r="E41" s="75"/>
      <c r="F41" s="73"/>
      <c r="G41" s="75">
        <v>997500</v>
      </c>
      <c r="H41" s="75">
        <f t="shared" si="2"/>
        <v>997500</v>
      </c>
      <c r="I41" s="146" t="s">
        <v>251</v>
      </c>
      <c r="J41" s="147">
        <f t="shared" si="3"/>
        <v>1</v>
      </c>
      <c r="K41" s="183"/>
    </row>
    <row r="42" spans="1:11" s="101" customFormat="1" ht="24" hidden="1" customHeight="1" x14ac:dyDescent="0.15">
      <c r="A42" s="74" t="s">
        <v>168</v>
      </c>
      <c r="B42" s="6" t="s">
        <v>221</v>
      </c>
      <c r="C42" s="79" t="s">
        <v>244</v>
      </c>
      <c r="D42" s="86">
        <v>3600000</v>
      </c>
      <c r="E42" s="75"/>
      <c r="F42" s="73"/>
      <c r="G42" s="75">
        <v>3600000</v>
      </c>
      <c r="H42" s="75">
        <f t="shared" si="2"/>
        <v>3600000</v>
      </c>
      <c r="I42" s="146" t="s">
        <v>252</v>
      </c>
      <c r="J42" s="147">
        <f t="shared" si="3"/>
        <v>1</v>
      </c>
      <c r="K42" s="183"/>
    </row>
    <row r="43" spans="1:11" s="101" customFormat="1" ht="24" hidden="1" customHeight="1" x14ac:dyDescent="0.15">
      <c r="A43" s="74" t="s">
        <v>168</v>
      </c>
      <c r="B43" s="6" t="s">
        <v>222</v>
      </c>
      <c r="C43" s="79" t="s">
        <v>245</v>
      </c>
      <c r="D43" s="86">
        <v>58324760</v>
      </c>
      <c r="E43" s="75"/>
      <c r="F43" s="73"/>
      <c r="G43" s="75">
        <v>58324760</v>
      </c>
      <c r="H43" s="75">
        <f t="shared" si="2"/>
        <v>58324760</v>
      </c>
      <c r="I43" s="146" t="s">
        <v>252</v>
      </c>
      <c r="J43" s="147">
        <f t="shared" si="3"/>
        <v>1</v>
      </c>
      <c r="K43" s="183"/>
    </row>
    <row r="44" spans="1:11" s="101" customFormat="1" ht="24" hidden="1" customHeight="1" x14ac:dyDescent="0.15">
      <c r="A44" s="74" t="s">
        <v>168</v>
      </c>
      <c r="B44" s="6" t="s">
        <v>224</v>
      </c>
      <c r="C44" s="79" t="s">
        <v>232</v>
      </c>
      <c r="D44" s="86">
        <v>970000</v>
      </c>
      <c r="E44" s="75"/>
      <c r="F44" s="73"/>
      <c r="G44" s="75">
        <v>970000</v>
      </c>
      <c r="H44" s="75">
        <f t="shared" si="2"/>
        <v>970000</v>
      </c>
      <c r="I44" s="146" t="s">
        <v>274</v>
      </c>
      <c r="J44" s="147">
        <f t="shared" si="3"/>
        <v>1</v>
      </c>
      <c r="K44" s="183"/>
    </row>
    <row r="45" spans="1:11" s="101" customFormat="1" ht="24" hidden="1" customHeight="1" x14ac:dyDescent="0.15">
      <c r="A45" s="74" t="s">
        <v>168</v>
      </c>
      <c r="B45" s="6" t="s">
        <v>223</v>
      </c>
      <c r="C45" s="79" t="s">
        <v>234</v>
      </c>
      <c r="D45" s="86">
        <v>1485000</v>
      </c>
      <c r="E45" s="75"/>
      <c r="F45" s="73"/>
      <c r="G45" s="75">
        <v>1485000</v>
      </c>
      <c r="H45" s="75">
        <f t="shared" si="2"/>
        <v>1485000</v>
      </c>
      <c r="I45" s="146" t="s">
        <v>547</v>
      </c>
      <c r="J45" s="147">
        <f t="shared" si="3"/>
        <v>1</v>
      </c>
      <c r="K45" s="183"/>
    </row>
    <row r="46" spans="1:11" s="101" customFormat="1" ht="24" hidden="1" customHeight="1" x14ac:dyDescent="0.15">
      <c r="A46" s="74" t="s">
        <v>168</v>
      </c>
      <c r="B46" s="6" t="s">
        <v>228</v>
      </c>
      <c r="C46" s="79" t="s">
        <v>235</v>
      </c>
      <c r="D46" s="86">
        <v>1300000</v>
      </c>
      <c r="E46" s="75"/>
      <c r="F46" s="73"/>
      <c r="G46" s="75">
        <v>1300000</v>
      </c>
      <c r="H46" s="75">
        <f t="shared" si="2"/>
        <v>1300000</v>
      </c>
      <c r="I46" s="146" t="s">
        <v>276</v>
      </c>
      <c r="J46" s="147">
        <f t="shared" si="3"/>
        <v>1</v>
      </c>
      <c r="K46" s="183"/>
    </row>
    <row r="47" spans="1:11" s="101" customFormat="1" ht="24" hidden="1" customHeight="1" x14ac:dyDescent="0.15">
      <c r="A47" s="74" t="s">
        <v>168</v>
      </c>
      <c r="B47" s="6" t="s">
        <v>263</v>
      </c>
      <c r="C47" s="79" t="s">
        <v>264</v>
      </c>
      <c r="D47" s="86">
        <v>1172290</v>
      </c>
      <c r="E47" s="75"/>
      <c r="F47" s="73"/>
      <c r="G47" s="75">
        <v>1172290</v>
      </c>
      <c r="H47" s="75">
        <f t="shared" si="2"/>
        <v>1172290</v>
      </c>
      <c r="I47" s="146" t="s">
        <v>548</v>
      </c>
      <c r="J47" s="147">
        <f t="shared" si="3"/>
        <v>1</v>
      </c>
      <c r="K47" s="183"/>
    </row>
    <row r="48" spans="1:11" s="101" customFormat="1" ht="24" hidden="1" customHeight="1" x14ac:dyDescent="0.15">
      <c r="A48" s="74" t="s">
        <v>168</v>
      </c>
      <c r="B48" s="6" t="s">
        <v>227</v>
      </c>
      <c r="C48" s="79" t="s">
        <v>246</v>
      </c>
      <c r="D48" s="86">
        <v>4262500</v>
      </c>
      <c r="E48" s="75"/>
      <c r="F48" s="73"/>
      <c r="G48" s="75">
        <v>4262500</v>
      </c>
      <c r="H48" s="75">
        <f t="shared" si="2"/>
        <v>4262500</v>
      </c>
      <c r="I48" s="146" t="s">
        <v>549</v>
      </c>
      <c r="J48" s="147">
        <f t="shared" si="3"/>
        <v>1</v>
      </c>
      <c r="K48" s="183"/>
    </row>
    <row r="49" spans="1:11" s="101" customFormat="1" ht="24" hidden="1" customHeight="1" x14ac:dyDescent="0.15">
      <c r="A49" s="74" t="s">
        <v>168</v>
      </c>
      <c r="B49" s="6" t="s">
        <v>261</v>
      </c>
      <c r="C49" s="79" t="s">
        <v>264</v>
      </c>
      <c r="D49" s="86">
        <v>591170</v>
      </c>
      <c r="E49" s="75"/>
      <c r="F49" s="73"/>
      <c r="G49" s="75">
        <v>591170</v>
      </c>
      <c r="H49" s="75">
        <f t="shared" si="2"/>
        <v>591170</v>
      </c>
      <c r="I49" s="146" t="s">
        <v>277</v>
      </c>
      <c r="J49" s="147">
        <f t="shared" si="3"/>
        <v>1</v>
      </c>
      <c r="K49" s="183"/>
    </row>
    <row r="50" spans="1:11" s="101" customFormat="1" ht="24" hidden="1" customHeight="1" x14ac:dyDescent="0.15">
      <c r="A50" s="74" t="s">
        <v>168</v>
      </c>
      <c r="B50" s="6" t="s">
        <v>226</v>
      </c>
      <c r="C50" s="79" t="s">
        <v>230</v>
      </c>
      <c r="D50" s="86">
        <v>12741000</v>
      </c>
      <c r="E50" s="75"/>
      <c r="F50" s="73"/>
      <c r="G50" s="75">
        <v>12741000</v>
      </c>
      <c r="H50" s="75">
        <f t="shared" si="2"/>
        <v>12741000</v>
      </c>
      <c r="I50" s="146" t="s">
        <v>275</v>
      </c>
      <c r="J50" s="147">
        <f t="shared" si="3"/>
        <v>1</v>
      </c>
      <c r="K50" s="183"/>
    </row>
    <row r="51" spans="1:11" s="101" customFormat="1" ht="24" hidden="1" customHeight="1" x14ac:dyDescent="0.15">
      <c r="A51" s="74" t="s">
        <v>168</v>
      </c>
      <c r="B51" s="6" t="s">
        <v>225</v>
      </c>
      <c r="C51" s="79" t="s">
        <v>232</v>
      </c>
      <c r="D51" s="86">
        <v>20900000</v>
      </c>
      <c r="E51" s="75"/>
      <c r="F51" s="73"/>
      <c r="G51" s="75">
        <v>20900000</v>
      </c>
      <c r="H51" s="75">
        <f t="shared" si="2"/>
        <v>20900000</v>
      </c>
      <c r="I51" s="146" t="s">
        <v>253</v>
      </c>
      <c r="J51" s="147">
        <f t="shared" si="3"/>
        <v>1</v>
      </c>
      <c r="K51" s="183"/>
    </row>
    <row r="52" spans="1:11" s="101" customFormat="1" ht="24" hidden="1" customHeight="1" x14ac:dyDescent="0.15">
      <c r="A52" s="74" t="s">
        <v>168</v>
      </c>
      <c r="B52" s="6" t="s">
        <v>229</v>
      </c>
      <c r="C52" s="79" t="s">
        <v>232</v>
      </c>
      <c r="D52" s="86">
        <v>904000</v>
      </c>
      <c r="E52" s="75"/>
      <c r="F52" s="73"/>
      <c r="G52" s="75">
        <v>904000</v>
      </c>
      <c r="H52" s="75">
        <f t="shared" si="2"/>
        <v>904000</v>
      </c>
      <c r="I52" s="146" t="s">
        <v>253</v>
      </c>
      <c r="J52" s="147">
        <f t="shared" si="3"/>
        <v>1</v>
      </c>
      <c r="K52" s="183"/>
    </row>
    <row r="53" spans="1:11" s="101" customFormat="1" ht="24" hidden="1" customHeight="1" x14ac:dyDescent="0.15">
      <c r="A53" s="74" t="s">
        <v>168</v>
      </c>
      <c r="B53" s="6" t="s">
        <v>196</v>
      </c>
      <c r="C53" s="79" t="s">
        <v>197</v>
      </c>
      <c r="D53" s="86">
        <v>350000</v>
      </c>
      <c r="E53" s="75"/>
      <c r="F53" s="73"/>
      <c r="G53" s="75">
        <v>350000</v>
      </c>
      <c r="H53" s="75">
        <f t="shared" si="2"/>
        <v>350000</v>
      </c>
      <c r="I53" s="146" t="s">
        <v>254</v>
      </c>
      <c r="J53" s="147">
        <f t="shared" si="3"/>
        <v>1</v>
      </c>
      <c r="K53" s="183"/>
    </row>
    <row r="54" spans="1:11" s="101" customFormat="1" ht="24" hidden="1" customHeight="1" x14ac:dyDescent="0.15">
      <c r="A54" s="74" t="s">
        <v>168</v>
      </c>
      <c r="B54" s="6" t="s">
        <v>201</v>
      </c>
      <c r="C54" s="79" t="s">
        <v>302</v>
      </c>
      <c r="D54" s="86">
        <v>1421000</v>
      </c>
      <c r="E54" s="75"/>
      <c r="F54" s="73"/>
      <c r="G54" s="75">
        <v>1421000</v>
      </c>
      <c r="H54" s="75">
        <f t="shared" si="2"/>
        <v>1421000</v>
      </c>
      <c r="I54" s="146" t="s">
        <v>306</v>
      </c>
      <c r="J54" s="147"/>
      <c r="K54" s="183"/>
    </row>
    <row r="55" spans="1:11" s="101" customFormat="1" ht="24" hidden="1" customHeight="1" x14ac:dyDescent="0.15">
      <c r="A55" s="74" t="s">
        <v>168</v>
      </c>
      <c r="B55" s="6" t="s">
        <v>203</v>
      </c>
      <c r="C55" s="79" t="s">
        <v>303</v>
      </c>
      <c r="D55" s="86">
        <v>1440000</v>
      </c>
      <c r="E55" s="75"/>
      <c r="F55" s="73"/>
      <c r="G55" s="75">
        <v>1440000</v>
      </c>
      <c r="H55" s="75">
        <f t="shared" si="2"/>
        <v>1440000</v>
      </c>
      <c r="I55" s="146" t="s">
        <v>306</v>
      </c>
      <c r="J55" s="147"/>
      <c r="K55" s="183"/>
    </row>
    <row r="56" spans="1:11" s="101" customFormat="1" ht="24" hidden="1" customHeight="1" x14ac:dyDescent="0.15">
      <c r="A56" s="74" t="s">
        <v>168</v>
      </c>
      <c r="B56" s="6" t="s">
        <v>198</v>
      </c>
      <c r="C56" s="79" t="s">
        <v>297</v>
      </c>
      <c r="D56" s="86">
        <v>1650000</v>
      </c>
      <c r="E56" s="75"/>
      <c r="F56" s="73"/>
      <c r="G56" s="75">
        <v>1650000</v>
      </c>
      <c r="H56" s="75">
        <f t="shared" si="2"/>
        <v>1650000</v>
      </c>
      <c r="I56" s="146" t="s">
        <v>308</v>
      </c>
      <c r="J56" s="147"/>
      <c r="K56" s="183"/>
    </row>
    <row r="57" spans="1:11" s="101" customFormat="1" ht="24" customHeight="1" x14ac:dyDescent="0.15">
      <c r="A57" s="74" t="s">
        <v>168</v>
      </c>
      <c r="B57" s="6" t="s">
        <v>181</v>
      </c>
      <c r="C57" s="79" t="s">
        <v>187</v>
      </c>
      <c r="D57" s="86">
        <v>2320000</v>
      </c>
      <c r="E57" s="75"/>
      <c r="F57" s="73">
        <f>1044000+1136000</f>
        <v>2180000</v>
      </c>
      <c r="G57" s="75"/>
      <c r="H57" s="75">
        <f>1044000+1136000</f>
        <v>2180000</v>
      </c>
      <c r="I57" s="187" t="s">
        <v>553</v>
      </c>
      <c r="J57" s="147">
        <f>H57/D57</f>
        <v>0.93965517241379315</v>
      </c>
    </row>
    <row r="58" spans="1:11" s="101" customFormat="1" ht="24" hidden="1" customHeight="1" x14ac:dyDescent="0.15">
      <c r="A58" s="74" t="s">
        <v>168</v>
      </c>
      <c r="B58" s="6" t="s">
        <v>294</v>
      </c>
      <c r="C58" s="79" t="s">
        <v>295</v>
      </c>
      <c r="D58" s="86">
        <v>2400000</v>
      </c>
      <c r="E58" s="75"/>
      <c r="F58" s="73">
        <v>800000</v>
      </c>
      <c r="G58" s="75"/>
      <c r="H58" s="75">
        <f t="shared" ref="H58:H64" si="4">SUM(E58:G58)</f>
        <v>800000</v>
      </c>
      <c r="I58" s="146" t="s">
        <v>296</v>
      </c>
      <c r="J58" s="147"/>
      <c r="K58" s="106"/>
    </row>
    <row r="59" spans="1:11" s="101" customFormat="1" ht="24" hidden="1" customHeight="1" x14ac:dyDescent="0.15">
      <c r="A59" s="74" t="s">
        <v>307</v>
      </c>
      <c r="B59" s="6" t="s">
        <v>298</v>
      </c>
      <c r="C59" s="79" t="s">
        <v>305</v>
      </c>
      <c r="D59" s="86">
        <v>520000</v>
      </c>
      <c r="E59" s="75"/>
      <c r="F59" s="73"/>
      <c r="G59" s="75">
        <v>520000</v>
      </c>
      <c r="H59" s="75">
        <f t="shared" si="4"/>
        <v>520000</v>
      </c>
      <c r="I59" s="146" t="s">
        <v>309</v>
      </c>
      <c r="K59" s="106"/>
    </row>
    <row r="60" spans="1:11" s="101" customFormat="1" ht="24" hidden="1" customHeight="1" x14ac:dyDescent="0.15">
      <c r="A60" s="74" t="s">
        <v>178</v>
      </c>
      <c r="B60" s="160" t="s">
        <v>300</v>
      </c>
      <c r="C60" s="79" t="s">
        <v>199</v>
      </c>
      <c r="D60" s="86">
        <v>1540000</v>
      </c>
      <c r="E60" s="75"/>
      <c r="F60" s="75"/>
      <c r="G60" s="75">
        <v>1540000</v>
      </c>
      <c r="H60" s="75">
        <f t="shared" si="4"/>
        <v>1540000</v>
      </c>
      <c r="I60" s="146" t="s">
        <v>309</v>
      </c>
      <c r="K60" s="106"/>
    </row>
    <row r="61" spans="1:11" s="101" customFormat="1" ht="24" hidden="1" customHeight="1" x14ac:dyDescent="0.15">
      <c r="A61" s="74" t="s">
        <v>168</v>
      </c>
      <c r="B61" s="160" t="s">
        <v>301</v>
      </c>
      <c r="C61" s="79" t="s">
        <v>304</v>
      </c>
      <c r="D61" s="86">
        <v>6510000</v>
      </c>
      <c r="E61" s="75"/>
      <c r="F61" s="73"/>
      <c r="G61" s="75">
        <v>6510000</v>
      </c>
      <c r="H61" s="75">
        <f t="shared" si="4"/>
        <v>6510000</v>
      </c>
      <c r="I61" s="146" t="s">
        <v>550</v>
      </c>
      <c r="K61" s="106"/>
    </row>
    <row r="62" spans="1:11" s="101" customFormat="1" ht="24" hidden="1" customHeight="1" x14ac:dyDescent="0.15">
      <c r="A62" s="74" t="s">
        <v>168</v>
      </c>
      <c r="B62" s="6" t="s">
        <v>193</v>
      </c>
      <c r="C62" s="79" t="s">
        <v>195</v>
      </c>
      <c r="D62" s="86">
        <v>11500000</v>
      </c>
      <c r="E62" s="75"/>
      <c r="F62" s="73"/>
      <c r="G62" s="75">
        <v>11500000</v>
      </c>
      <c r="H62" s="75">
        <f t="shared" si="4"/>
        <v>11500000</v>
      </c>
      <c r="I62" s="146" t="s">
        <v>293</v>
      </c>
      <c r="J62" s="147"/>
      <c r="K62" s="106"/>
    </row>
    <row r="63" spans="1:11" s="101" customFormat="1" ht="24" hidden="1" customHeight="1" thickBot="1" x14ac:dyDescent="0.2">
      <c r="A63" s="166" t="s">
        <v>168</v>
      </c>
      <c r="B63" s="167" t="s">
        <v>299</v>
      </c>
      <c r="C63" s="168" t="s">
        <v>199</v>
      </c>
      <c r="D63" s="169">
        <v>1900000</v>
      </c>
      <c r="E63" s="171"/>
      <c r="F63" s="170"/>
      <c r="G63" s="171">
        <v>1900000</v>
      </c>
      <c r="H63" s="171">
        <f t="shared" si="4"/>
        <v>1900000</v>
      </c>
      <c r="I63" s="172" t="s">
        <v>293</v>
      </c>
      <c r="K63" s="106"/>
    </row>
    <row r="64" spans="1:11" s="101" customFormat="1" ht="24" customHeight="1" x14ac:dyDescent="0.15">
      <c r="A64" s="161" t="s">
        <v>178</v>
      </c>
      <c r="B64" s="162" t="s">
        <v>570</v>
      </c>
      <c r="C64" s="163" t="s">
        <v>558</v>
      </c>
      <c r="D64" s="164">
        <v>1900000</v>
      </c>
      <c r="E64" s="165"/>
      <c r="F64" s="184"/>
      <c r="G64" s="165">
        <v>1900000</v>
      </c>
      <c r="H64" s="165">
        <f t="shared" si="4"/>
        <v>1900000</v>
      </c>
      <c r="I64" s="186" t="s">
        <v>293</v>
      </c>
    </row>
    <row r="65" spans="1:10" s="101" customFormat="1" ht="24" customHeight="1" x14ac:dyDescent="0.15">
      <c r="A65" s="161" t="s">
        <v>524</v>
      </c>
      <c r="B65" s="162" t="s">
        <v>571</v>
      </c>
      <c r="C65" s="163" t="s">
        <v>559</v>
      </c>
      <c r="D65" s="164">
        <v>8450000</v>
      </c>
      <c r="E65" s="165"/>
      <c r="F65" s="184"/>
      <c r="G65" s="165">
        <v>8450000</v>
      </c>
      <c r="H65" s="165">
        <v>8450000</v>
      </c>
      <c r="I65" s="146" t="s">
        <v>533</v>
      </c>
      <c r="J65" s="147"/>
    </row>
    <row r="66" spans="1:10" s="101" customFormat="1" ht="24" customHeight="1" x14ac:dyDescent="0.15">
      <c r="A66" s="161" t="s">
        <v>524</v>
      </c>
      <c r="B66" s="162" t="s">
        <v>572</v>
      </c>
      <c r="C66" s="163" t="s">
        <v>560</v>
      </c>
      <c r="D66" s="164">
        <v>8910000</v>
      </c>
      <c r="E66" s="165"/>
      <c r="F66" s="184"/>
      <c r="G66" s="164">
        <v>8910000</v>
      </c>
      <c r="H66" s="164">
        <v>8910000</v>
      </c>
      <c r="I66" s="146" t="s">
        <v>533</v>
      </c>
      <c r="J66" s="147"/>
    </row>
    <row r="67" spans="1:10" s="101" customFormat="1" ht="24" customHeight="1" x14ac:dyDescent="0.15">
      <c r="A67" s="161" t="s">
        <v>524</v>
      </c>
      <c r="B67" s="162" t="s">
        <v>573</v>
      </c>
      <c r="C67" s="163" t="s">
        <v>561</v>
      </c>
      <c r="D67" s="164">
        <v>3245000</v>
      </c>
      <c r="E67" s="165"/>
      <c r="F67" s="184"/>
      <c r="G67" s="165">
        <v>3190000</v>
      </c>
      <c r="H67" s="165">
        <v>3190000</v>
      </c>
      <c r="I67" s="146" t="s">
        <v>525</v>
      </c>
      <c r="J67" s="147"/>
    </row>
    <row r="68" spans="1:10" s="101" customFormat="1" ht="24" customHeight="1" x14ac:dyDescent="0.15">
      <c r="A68" s="161" t="s">
        <v>524</v>
      </c>
      <c r="B68" s="162" t="s">
        <v>574</v>
      </c>
      <c r="C68" s="163" t="s">
        <v>562</v>
      </c>
      <c r="D68" s="164">
        <v>16000000</v>
      </c>
      <c r="E68" s="165"/>
      <c r="F68" s="184"/>
      <c r="G68" s="165">
        <v>16000000</v>
      </c>
      <c r="H68" s="165">
        <v>16000000</v>
      </c>
      <c r="I68" s="146" t="s">
        <v>525</v>
      </c>
      <c r="J68" s="147"/>
    </row>
    <row r="69" spans="1:10" s="101" customFormat="1" ht="24" customHeight="1" x14ac:dyDescent="0.15">
      <c r="A69" s="161" t="s">
        <v>524</v>
      </c>
      <c r="B69" s="162" t="s">
        <v>575</v>
      </c>
      <c r="C69" s="163" t="s">
        <v>563</v>
      </c>
      <c r="D69" s="164">
        <v>600000</v>
      </c>
      <c r="E69" s="165"/>
      <c r="F69" s="184"/>
      <c r="G69" s="164">
        <v>600000</v>
      </c>
      <c r="H69" s="164">
        <v>600000</v>
      </c>
      <c r="I69" s="146" t="s">
        <v>525</v>
      </c>
      <c r="J69" s="147"/>
    </row>
    <row r="70" spans="1:10" s="101" customFormat="1" ht="24" customHeight="1" x14ac:dyDescent="0.15">
      <c r="A70" s="161" t="s">
        <v>524</v>
      </c>
      <c r="B70" s="162" t="s">
        <v>576</v>
      </c>
      <c r="C70" s="163" t="s">
        <v>564</v>
      </c>
      <c r="D70" s="164">
        <v>3950000</v>
      </c>
      <c r="E70" s="165"/>
      <c r="F70" s="184"/>
      <c r="G70" s="165">
        <v>3950000</v>
      </c>
      <c r="H70" s="165">
        <v>3950000</v>
      </c>
      <c r="I70" s="146" t="s">
        <v>532</v>
      </c>
      <c r="J70" s="147"/>
    </row>
    <row r="71" spans="1:10" s="101" customFormat="1" ht="24" customHeight="1" x14ac:dyDescent="0.15">
      <c r="A71" s="161" t="s">
        <v>524</v>
      </c>
      <c r="B71" s="162" t="s">
        <v>577</v>
      </c>
      <c r="C71" s="163" t="s">
        <v>565</v>
      </c>
      <c r="D71" s="164">
        <v>5000000</v>
      </c>
      <c r="E71" s="165"/>
      <c r="F71" s="184"/>
      <c r="G71" s="165">
        <v>5000000</v>
      </c>
      <c r="H71" s="165">
        <v>5000000</v>
      </c>
      <c r="I71" s="146" t="s">
        <v>551</v>
      </c>
      <c r="J71" s="147"/>
    </row>
    <row r="72" spans="1:10" s="101" customFormat="1" ht="24" customHeight="1" x14ac:dyDescent="0.15">
      <c r="A72" s="161" t="s">
        <v>330</v>
      </c>
      <c r="B72" s="162" t="s">
        <v>578</v>
      </c>
      <c r="C72" s="163" t="s">
        <v>566</v>
      </c>
      <c r="D72" s="164">
        <v>7206000</v>
      </c>
      <c r="E72" s="165"/>
      <c r="F72" s="184"/>
      <c r="G72" s="165">
        <v>7129200</v>
      </c>
      <c r="H72" s="165">
        <v>7129200</v>
      </c>
      <c r="I72" s="146" t="s">
        <v>539</v>
      </c>
      <c r="J72" s="147"/>
    </row>
    <row r="73" spans="1:10" s="101" customFormat="1" ht="24" customHeight="1" x14ac:dyDescent="0.15">
      <c r="A73" s="161" t="s">
        <v>330</v>
      </c>
      <c r="B73" s="162" t="s">
        <v>579</v>
      </c>
      <c r="C73" s="163" t="s">
        <v>567</v>
      </c>
      <c r="D73" s="164">
        <v>2000000</v>
      </c>
      <c r="E73" s="165"/>
      <c r="F73" s="184"/>
      <c r="G73" s="165">
        <v>2000000</v>
      </c>
      <c r="H73" s="165">
        <v>2000000</v>
      </c>
      <c r="I73" s="146" t="s">
        <v>555</v>
      </c>
      <c r="J73" s="147"/>
    </row>
    <row r="74" spans="1:10" s="101" customFormat="1" ht="24" customHeight="1" x14ac:dyDescent="0.15">
      <c r="A74" s="161" t="s">
        <v>330</v>
      </c>
      <c r="B74" s="162" t="s">
        <v>580</v>
      </c>
      <c r="C74" s="163" t="s">
        <v>568</v>
      </c>
      <c r="D74" s="164">
        <v>2850000</v>
      </c>
      <c r="E74" s="165"/>
      <c r="F74" s="184"/>
      <c r="G74" s="165">
        <v>2850000</v>
      </c>
      <c r="H74" s="165">
        <v>2850000</v>
      </c>
      <c r="I74" s="146" t="s">
        <v>527</v>
      </c>
      <c r="J74" s="147"/>
    </row>
    <row r="75" spans="1:10" s="101" customFormat="1" ht="24" customHeight="1" x14ac:dyDescent="0.15">
      <c r="A75" s="161" t="s">
        <v>330</v>
      </c>
      <c r="B75" s="162" t="s">
        <v>581</v>
      </c>
      <c r="C75" s="163" t="s">
        <v>569</v>
      </c>
      <c r="D75" s="164">
        <v>1500000</v>
      </c>
      <c r="E75" s="165"/>
      <c r="F75" s="184"/>
      <c r="G75" s="165">
        <v>1500000</v>
      </c>
      <c r="H75" s="165">
        <v>1500000</v>
      </c>
      <c r="I75" s="146" t="s">
        <v>527</v>
      </c>
      <c r="J75" s="147"/>
    </row>
  </sheetData>
  <sortState ref="A18:M64">
    <sortCondition ref="I18:I64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1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27" customWidth="1"/>
    <col min="2" max="2" width="17.21875" style="127" customWidth="1"/>
    <col min="3" max="3" width="19.109375" style="127" customWidth="1"/>
    <col min="4" max="4" width="18" style="127" customWidth="1"/>
    <col min="5" max="5" width="23.77734375" style="127" customWidth="1"/>
    <col min="6" max="16384" width="8.88671875" style="115"/>
  </cols>
  <sheetData>
    <row r="1" spans="1:5" s="108" customFormat="1" ht="36" customHeight="1" x14ac:dyDescent="0.15">
      <c r="A1" s="107" t="s">
        <v>19</v>
      </c>
      <c r="B1" s="107"/>
      <c r="C1" s="107"/>
      <c r="D1" s="107"/>
      <c r="E1" s="107"/>
    </row>
    <row r="2" spans="1:5" s="113" customFormat="1" ht="24" customHeight="1" thickBot="1" x14ac:dyDescent="0.2">
      <c r="A2" s="109" t="s">
        <v>171</v>
      </c>
      <c r="B2" s="110"/>
      <c r="C2" s="111"/>
      <c r="D2" s="111"/>
      <c r="E2" s="112" t="s">
        <v>91</v>
      </c>
    </row>
    <row r="3" spans="1:5" ht="24" customHeight="1" thickTop="1" x14ac:dyDescent="0.15">
      <c r="A3" s="188" t="s">
        <v>48</v>
      </c>
      <c r="B3" s="114" t="s">
        <v>49</v>
      </c>
      <c r="C3" s="191" t="s">
        <v>261</v>
      </c>
      <c r="D3" s="192"/>
      <c r="E3" s="193"/>
    </row>
    <row r="4" spans="1:5" ht="24" customHeight="1" x14ac:dyDescent="0.15">
      <c r="A4" s="189"/>
      <c r="B4" s="116" t="s">
        <v>50</v>
      </c>
      <c r="C4" s="117">
        <v>1050000</v>
      </c>
      <c r="D4" s="118" t="s">
        <v>85</v>
      </c>
      <c r="E4" s="119" t="s">
        <v>583</v>
      </c>
    </row>
    <row r="5" spans="1:5" ht="24" customHeight="1" x14ac:dyDescent="0.15">
      <c r="A5" s="189"/>
      <c r="B5" s="116" t="s">
        <v>51</v>
      </c>
      <c r="C5" s="120">
        <v>0.93333333333333335</v>
      </c>
      <c r="D5" s="118" t="s">
        <v>30</v>
      </c>
      <c r="E5" s="119">
        <v>980000</v>
      </c>
    </row>
    <row r="6" spans="1:5" ht="24" customHeight="1" x14ac:dyDescent="0.15">
      <c r="A6" s="189"/>
      <c r="B6" s="116" t="s">
        <v>29</v>
      </c>
      <c r="C6" s="144">
        <v>44138</v>
      </c>
      <c r="D6" s="118" t="s">
        <v>84</v>
      </c>
      <c r="E6" s="121" t="s">
        <v>584</v>
      </c>
    </row>
    <row r="7" spans="1:5" ht="24" customHeight="1" x14ac:dyDescent="0.15">
      <c r="A7" s="189"/>
      <c r="B7" s="116" t="s">
        <v>52</v>
      </c>
      <c r="C7" s="143" t="s">
        <v>585</v>
      </c>
      <c r="D7" s="118" t="s">
        <v>53</v>
      </c>
      <c r="E7" s="123">
        <v>44153</v>
      </c>
    </row>
    <row r="8" spans="1:5" ht="24" customHeight="1" x14ac:dyDescent="0.15">
      <c r="A8" s="189"/>
      <c r="B8" s="116" t="s">
        <v>54</v>
      </c>
      <c r="C8" s="122" t="s">
        <v>202</v>
      </c>
      <c r="D8" s="118" t="s">
        <v>32</v>
      </c>
      <c r="E8" s="121" t="s">
        <v>264</v>
      </c>
    </row>
    <row r="9" spans="1:5" ht="24" customHeight="1" thickBot="1" x14ac:dyDescent="0.2">
      <c r="A9" s="190"/>
      <c r="B9" s="124" t="s">
        <v>55</v>
      </c>
      <c r="C9" s="142" t="s">
        <v>586</v>
      </c>
      <c r="D9" s="125" t="s">
        <v>56</v>
      </c>
      <c r="E9" s="126" t="s">
        <v>587</v>
      </c>
    </row>
    <row r="10" spans="1:5" ht="24" customHeight="1" thickTop="1" x14ac:dyDescent="0.15">
      <c r="A10" s="188" t="s">
        <v>48</v>
      </c>
      <c r="B10" s="114" t="s">
        <v>49</v>
      </c>
      <c r="C10" s="191" t="s">
        <v>588</v>
      </c>
      <c r="D10" s="192"/>
      <c r="E10" s="193"/>
    </row>
    <row r="11" spans="1:5" ht="24" customHeight="1" x14ac:dyDescent="0.15">
      <c r="A11" s="189"/>
      <c r="B11" s="116" t="s">
        <v>50</v>
      </c>
      <c r="C11" s="117">
        <v>14850000</v>
      </c>
      <c r="D11" s="118" t="s">
        <v>85</v>
      </c>
      <c r="E11" s="119" t="s">
        <v>589</v>
      </c>
    </row>
    <row r="12" spans="1:5" ht="24" customHeight="1" x14ac:dyDescent="0.15">
      <c r="A12" s="189"/>
      <c r="B12" s="116" t="s">
        <v>51</v>
      </c>
      <c r="C12" s="120">
        <v>1</v>
      </c>
      <c r="D12" s="118" t="s">
        <v>30</v>
      </c>
      <c r="E12" s="119">
        <v>14850000</v>
      </c>
    </row>
    <row r="13" spans="1:5" ht="24" customHeight="1" x14ac:dyDescent="0.15">
      <c r="A13" s="189"/>
      <c r="B13" s="116" t="s">
        <v>29</v>
      </c>
      <c r="C13" s="144">
        <v>44139</v>
      </c>
      <c r="D13" s="118" t="s">
        <v>84</v>
      </c>
      <c r="E13" s="121" t="s">
        <v>590</v>
      </c>
    </row>
    <row r="14" spans="1:5" ht="24" customHeight="1" x14ac:dyDescent="0.15">
      <c r="A14" s="189"/>
      <c r="B14" s="116" t="s">
        <v>52</v>
      </c>
      <c r="C14" s="143" t="s">
        <v>585</v>
      </c>
      <c r="D14" s="118" t="s">
        <v>53</v>
      </c>
      <c r="E14" s="123">
        <v>44154</v>
      </c>
    </row>
    <row r="15" spans="1:5" ht="24" customHeight="1" x14ac:dyDescent="0.15">
      <c r="A15" s="189"/>
      <c r="B15" s="116" t="s">
        <v>54</v>
      </c>
      <c r="C15" s="122" t="s">
        <v>202</v>
      </c>
      <c r="D15" s="118" t="s">
        <v>32</v>
      </c>
      <c r="E15" s="121" t="s">
        <v>264</v>
      </c>
    </row>
    <row r="16" spans="1:5" ht="24" customHeight="1" thickBot="1" x14ac:dyDescent="0.2">
      <c r="A16" s="190"/>
      <c r="B16" s="124" t="s">
        <v>55</v>
      </c>
      <c r="C16" s="142" t="s">
        <v>586</v>
      </c>
      <c r="D16" s="125" t="s">
        <v>56</v>
      </c>
      <c r="E16" s="126" t="s">
        <v>587</v>
      </c>
    </row>
    <row r="17" spans="1:5" ht="24" customHeight="1" thickTop="1" x14ac:dyDescent="0.15">
      <c r="A17" s="188" t="s">
        <v>48</v>
      </c>
      <c r="B17" s="114" t="s">
        <v>49</v>
      </c>
      <c r="C17" s="191" t="s">
        <v>591</v>
      </c>
      <c r="D17" s="192"/>
      <c r="E17" s="193"/>
    </row>
    <row r="18" spans="1:5" ht="24" customHeight="1" x14ac:dyDescent="0.15">
      <c r="A18" s="189"/>
      <c r="B18" s="116" t="s">
        <v>50</v>
      </c>
      <c r="C18" s="117">
        <v>5940000</v>
      </c>
      <c r="D18" s="118" t="s">
        <v>85</v>
      </c>
      <c r="E18" s="119" t="s">
        <v>589</v>
      </c>
    </row>
    <row r="19" spans="1:5" ht="24" customHeight="1" x14ac:dyDescent="0.15">
      <c r="A19" s="189"/>
      <c r="B19" s="116" t="s">
        <v>51</v>
      </c>
      <c r="C19" s="120">
        <v>1</v>
      </c>
      <c r="D19" s="118" t="s">
        <v>30</v>
      </c>
      <c r="E19" s="119">
        <v>5940000</v>
      </c>
    </row>
    <row r="20" spans="1:5" ht="24" customHeight="1" x14ac:dyDescent="0.15">
      <c r="A20" s="189"/>
      <c r="B20" s="116" t="s">
        <v>29</v>
      </c>
      <c r="C20" s="144">
        <v>44139</v>
      </c>
      <c r="D20" s="118" t="s">
        <v>84</v>
      </c>
      <c r="E20" s="121" t="s">
        <v>590</v>
      </c>
    </row>
    <row r="21" spans="1:5" ht="24" customHeight="1" x14ac:dyDescent="0.15">
      <c r="A21" s="189"/>
      <c r="B21" s="116" t="s">
        <v>52</v>
      </c>
      <c r="C21" s="143" t="s">
        <v>585</v>
      </c>
      <c r="D21" s="118" t="s">
        <v>53</v>
      </c>
      <c r="E21" s="123">
        <v>44154</v>
      </c>
    </row>
    <row r="22" spans="1:5" ht="24" customHeight="1" x14ac:dyDescent="0.15">
      <c r="A22" s="189"/>
      <c r="B22" s="116" t="s">
        <v>54</v>
      </c>
      <c r="C22" s="122" t="s">
        <v>202</v>
      </c>
      <c r="D22" s="118" t="s">
        <v>32</v>
      </c>
      <c r="E22" s="121" t="s">
        <v>264</v>
      </c>
    </row>
    <row r="23" spans="1:5" ht="24" customHeight="1" thickBot="1" x14ac:dyDescent="0.2">
      <c r="A23" s="190"/>
      <c r="B23" s="124" t="s">
        <v>55</v>
      </c>
      <c r="C23" s="142" t="s">
        <v>586</v>
      </c>
      <c r="D23" s="125" t="s">
        <v>56</v>
      </c>
      <c r="E23" s="126" t="s">
        <v>587</v>
      </c>
    </row>
    <row r="24" spans="1:5" ht="24" customHeight="1" thickTop="1" x14ac:dyDescent="0.15">
      <c r="A24" s="188" t="s">
        <v>48</v>
      </c>
      <c r="B24" s="114" t="s">
        <v>49</v>
      </c>
      <c r="C24" s="191" t="s">
        <v>526</v>
      </c>
      <c r="D24" s="192"/>
      <c r="E24" s="193"/>
    </row>
    <row r="25" spans="1:5" ht="24" customHeight="1" x14ac:dyDescent="0.15">
      <c r="A25" s="189"/>
      <c r="B25" s="116" t="s">
        <v>50</v>
      </c>
      <c r="C25" s="117">
        <v>3000000</v>
      </c>
      <c r="D25" s="118" t="s">
        <v>85</v>
      </c>
      <c r="E25" s="119" t="s">
        <v>592</v>
      </c>
    </row>
    <row r="26" spans="1:5" ht="24" customHeight="1" x14ac:dyDescent="0.15">
      <c r="A26" s="189"/>
      <c r="B26" s="116" t="s">
        <v>51</v>
      </c>
      <c r="C26" s="120">
        <v>0.95</v>
      </c>
      <c r="D26" s="118" t="s">
        <v>30</v>
      </c>
      <c r="E26" s="119">
        <v>2850000</v>
      </c>
    </row>
    <row r="27" spans="1:5" ht="24" customHeight="1" x14ac:dyDescent="0.15">
      <c r="A27" s="189"/>
      <c r="B27" s="116" t="s">
        <v>29</v>
      </c>
      <c r="C27" s="144">
        <v>44138</v>
      </c>
      <c r="D27" s="118" t="s">
        <v>84</v>
      </c>
      <c r="E27" s="121" t="s">
        <v>593</v>
      </c>
    </row>
    <row r="28" spans="1:5" ht="24" customHeight="1" x14ac:dyDescent="0.15">
      <c r="A28" s="189"/>
      <c r="B28" s="116" t="s">
        <v>52</v>
      </c>
      <c r="C28" s="143" t="s">
        <v>594</v>
      </c>
      <c r="D28" s="118" t="s">
        <v>53</v>
      </c>
      <c r="E28" s="123">
        <v>44165</v>
      </c>
    </row>
    <row r="29" spans="1:5" ht="24" customHeight="1" x14ac:dyDescent="0.15">
      <c r="A29" s="189"/>
      <c r="B29" s="116" t="s">
        <v>54</v>
      </c>
      <c r="C29" s="122" t="s">
        <v>194</v>
      </c>
      <c r="D29" s="118" t="s">
        <v>32</v>
      </c>
      <c r="E29" s="121" t="s">
        <v>310</v>
      </c>
    </row>
    <row r="30" spans="1:5" ht="24" customHeight="1" thickBot="1" x14ac:dyDescent="0.2">
      <c r="A30" s="190"/>
      <c r="B30" s="124" t="s">
        <v>55</v>
      </c>
      <c r="C30" s="142" t="s">
        <v>595</v>
      </c>
      <c r="D30" s="125" t="s">
        <v>56</v>
      </c>
      <c r="E30" s="126" t="s">
        <v>311</v>
      </c>
    </row>
    <row r="31" spans="1:5" ht="24" customHeight="1" thickTop="1" x14ac:dyDescent="0.15">
      <c r="A31" s="188" t="s">
        <v>48</v>
      </c>
      <c r="B31" s="114" t="s">
        <v>49</v>
      </c>
      <c r="C31" s="191" t="s">
        <v>284</v>
      </c>
      <c r="D31" s="192"/>
      <c r="E31" s="193"/>
    </row>
    <row r="32" spans="1:5" ht="24" customHeight="1" x14ac:dyDescent="0.15">
      <c r="A32" s="189"/>
      <c r="B32" s="116" t="s">
        <v>50</v>
      </c>
      <c r="C32" s="117">
        <v>19600000</v>
      </c>
      <c r="D32" s="118" t="s">
        <v>85</v>
      </c>
      <c r="E32" s="119" t="s">
        <v>596</v>
      </c>
    </row>
    <row r="33" spans="1:5" ht="24" customHeight="1" x14ac:dyDescent="0.15">
      <c r="A33" s="189"/>
      <c r="B33" s="116" t="s">
        <v>51</v>
      </c>
      <c r="C33" s="120">
        <v>0.81632653061224492</v>
      </c>
      <c r="D33" s="118" t="s">
        <v>30</v>
      </c>
      <c r="E33" s="119">
        <v>16000000</v>
      </c>
    </row>
    <row r="34" spans="1:5" ht="24" customHeight="1" x14ac:dyDescent="0.15">
      <c r="A34" s="189"/>
      <c r="B34" s="116" t="s">
        <v>29</v>
      </c>
      <c r="C34" s="144">
        <v>44139</v>
      </c>
      <c r="D34" s="118" t="s">
        <v>84</v>
      </c>
      <c r="E34" s="121" t="s">
        <v>597</v>
      </c>
    </row>
    <row r="35" spans="1:5" ht="24" customHeight="1" x14ac:dyDescent="0.15">
      <c r="A35" s="189"/>
      <c r="B35" s="116" t="s">
        <v>52</v>
      </c>
      <c r="C35" s="143" t="s">
        <v>594</v>
      </c>
      <c r="D35" s="118" t="s">
        <v>53</v>
      </c>
      <c r="E35" s="123">
        <v>44152</v>
      </c>
    </row>
    <row r="36" spans="1:5" ht="24" customHeight="1" x14ac:dyDescent="0.15">
      <c r="A36" s="189"/>
      <c r="B36" s="116" t="s">
        <v>54</v>
      </c>
      <c r="C36" s="122" t="s">
        <v>202</v>
      </c>
      <c r="D36" s="118" t="s">
        <v>32</v>
      </c>
      <c r="E36" s="121" t="s">
        <v>528</v>
      </c>
    </row>
    <row r="37" spans="1:5" ht="24" customHeight="1" thickBot="1" x14ac:dyDescent="0.2">
      <c r="A37" s="190"/>
      <c r="B37" s="124" t="s">
        <v>55</v>
      </c>
      <c r="C37" s="142" t="s">
        <v>595</v>
      </c>
      <c r="D37" s="125" t="s">
        <v>56</v>
      </c>
      <c r="E37" s="126" t="s">
        <v>598</v>
      </c>
    </row>
    <row r="38" spans="1:5" ht="24" customHeight="1" thickTop="1" x14ac:dyDescent="0.15">
      <c r="A38" s="188" t="s">
        <v>48</v>
      </c>
      <c r="B38" s="114" t="s">
        <v>49</v>
      </c>
      <c r="C38" s="191" t="s">
        <v>740</v>
      </c>
      <c r="D38" s="192"/>
      <c r="E38" s="193"/>
    </row>
    <row r="39" spans="1:5" ht="24" customHeight="1" x14ac:dyDescent="0.15">
      <c r="A39" s="189"/>
      <c r="B39" s="116" t="s">
        <v>50</v>
      </c>
      <c r="C39" s="117">
        <v>2150000</v>
      </c>
      <c r="D39" s="118" t="s">
        <v>85</v>
      </c>
      <c r="E39" s="119" t="s">
        <v>599</v>
      </c>
    </row>
    <row r="40" spans="1:5" ht="24" customHeight="1" x14ac:dyDescent="0.15">
      <c r="A40" s="189"/>
      <c r="B40" s="116" t="s">
        <v>51</v>
      </c>
      <c r="C40" s="120">
        <v>0.93023255813953487</v>
      </c>
      <c r="D40" s="118" t="s">
        <v>30</v>
      </c>
      <c r="E40" s="119">
        <v>2000000</v>
      </c>
    </row>
    <row r="41" spans="1:5" ht="24" customHeight="1" x14ac:dyDescent="0.15">
      <c r="A41" s="189"/>
      <c r="B41" s="116" t="s">
        <v>29</v>
      </c>
      <c r="C41" s="144">
        <v>44140</v>
      </c>
      <c r="D41" s="118" t="s">
        <v>84</v>
      </c>
      <c r="E41" s="121" t="s">
        <v>745</v>
      </c>
    </row>
    <row r="42" spans="1:5" ht="24" customHeight="1" x14ac:dyDescent="0.15">
      <c r="A42" s="189"/>
      <c r="B42" s="116" t="s">
        <v>52</v>
      </c>
      <c r="C42" s="143" t="s">
        <v>594</v>
      </c>
      <c r="D42" s="118" t="s">
        <v>53</v>
      </c>
      <c r="E42" s="123">
        <v>44163</v>
      </c>
    </row>
    <row r="43" spans="1:5" ht="24" customHeight="1" x14ac:dyDescent="0.15">
      <c r="A43" s="189"/>
      <c r="B43" s="116" t="s">
        <v>54</v>
      </c>
      <c r="C43" s="122" t="s">
        <v>194</v>
      </c>
      <c r="D43" s="118" t="s">
        <v>32</v>
      </c>
      <c r="E43" s="121" t="s">
        <v>600</v>
      </c>
    </row>
    <row r="44" spans="1:5" ht="24" customHeight="1" thickBot="1" x14ac:dyDescent="0.2">
      <c r="A44" s="190"/>
      <c r="B44" s="124" t="s">
        <v>55</v>
      </c>
      <c r="C44" s="142" t="s">
        <v>595</v>
      </c>
      <c r="D44" s="125" t="s">
        <v>56</v>
      </c>
      <c r="E44" s="126" t="s">
        <v>200</v>
      </c>
    </row>
    <row r="45" spans="1:5" ht="24" customHeight="1" thickTop="1" x14ac:dyDescent="0.15">
      <c r="A45" s="188" t="s">
        <v>48</v>
      </c>
      <c r="B45" s="114" t="s">
        <v>49</v>
      </c>
      <c r="C45" s="191" t="s">
        <v>530</v>
      </c>
      <c r="D45" s="192"/>
      <c r="E45" s="193"/>
    </row>
    <row r="46" spans="1:5" ht="24" customHeight="1" x14ac:dyDescent="0.15">
      <c r="A46" s="189"/>
      <c r="B46" s="116" t="s">
        <v>50</v>
      </c>
      <c r="C46" s="117">
        <v>8802200</v>
      </c>
      <c r="D46" s="118" t="s">
        <v>85</v>
      </c>
      <c r="E46" s="119" t="s">
        <v>601</v>
      </c>
    </row>
    <row r="47" spans="1:5" ht="24" customHeight="1" x14ac:dyDescent="0.15">
      <c r="A47" s="189"/>
      <c r="B47" s="116" t="s">
        <v>51</v>
      </c>
      <c r="C47" s="120">
        <v>0.95998727590829569</v>
      </c>
      <c r="D47" s="118" t="s">
        <v>30</v>
      </c>
      <c r="E47" s="119">
        <v>8450000</v>
      </c>
    </row>
    <row r="48" spans="1:5" ht="24" customHeight="1" x14ac:dyDescent="0.15">
      <c r="A48" s="189"/>
      <c r="B48" s="116" t="s">
        <v>29</v>
      </c>
      <c r="C48" s="144">
        <v>44140</v>
      </c>
      <c r="D48" s="118" t="s">
        <v>84</v>
      </c>
      <c r="E48" s="121" t="s">
        <v>602</v>
      </c>
    </row>
    <row r="49" spans="1:5" ht="24" customHeight="1" x14ac:dyDescent="0.15">
      <c r="A49" s="189"/>
      <c r="B49" s="116" t="s">
        <v>52</v>
      </c>
      <c r="C49" s="143" t="s">
        <v>594</v>
      </c>
      <c r="D49" s="118" t="s">
        <v>53</v>
      </c>
      <c r="E49" s="123">
        <v>44145</v>
      </c>
    </row>
    <row r="50" spans="1:5" ht="24" customHeight="1" x14ac:dyDescent="0.15">
      <c r="A50" s="189"/>
      <c r="B50" s="116" t="s">
        <v>54</v>
      </c>
      <c r="C50" s="122" t="s">
        <v>202</v>
      </c>
      <c r="D50" s="118" t="s">
        <v>32</v>
      </c>
      <c r="E50" s="121" t="s">
        <v>702</v>
      </c>
    </row>
    <row r="51" spans="1:5" ht="24" customHeight="1" thickBot="1" x14ac:dyDescent="0.2">
      <c r="A51" s="190"/>
      <c r="B51" s="124" t="s">
        <v>55</v>
      </c>
      <c r="C51" s="142" t="s">
        <v>595</v>
      </c>
      <c r="D51" s="125" t="s">
        <v>56</v>
      </c>
      <c r="E51" s="126" t="s">
        <v>603</v>
      </c>
    </row>
    <row r="52" spans="1:5" ht="24" customHeight="1" thickTop="1" x14ac:dyDescent="0.15">
      <c r="A52" s="188" t="s">
        <v>48</v>
      </c>
      <c r="B52" s="114" t="s">
        <v>49</v>
      </c>
      <c r="C52" s="191" t="s">
        <v>534</v>
      </c>
      <c r="D52" s="192"/>
      <c r="E52" s="193"/>
    </row>
    <row r="53" spans="1:5" ht="24" customHeight="1" x14ac:dyDescent="0.15">
      <c r="A53" s="189"/>
      <c r="B53" s="116" t="s">
        <v>50</v>
      </c>
      <c r="C53" s="117">
        <v>9380000</v>
      </c>
      <c r="D53" s="118" t="s">
        <v>85</v>
      </c>
      <c r="E53" s="119" t="s">
        <v>604</v>
      </c>
    </row>
    <row r="54" spans="1:5" ht="24" customHeight="1" x14ac:dyDescent="0.15">
      <c r="A54" s="189"/>
      <c r="B54" s="116" t="s">
        <v>51</v>
      </c>
      <c r="C54" s="120">
        <v>0.94989339019189767</v>
      </c>
      <c r="D54" s="118" t="s">
        <v>30</v>
      </c>
      <c r="E54" s="119">
        <v>8910000</v>
      </c>
    </row>
    <row r="55" spans="1:5" ht="24" customHeight="1" x14ac:dyDescent="0.15">
      <c r="A55" s="189"/>
      <c r="B55" s="116" t="s">
        <v>29</v>
      </c>
      <c r="C55" s="144">
        <v>44140</v>
      </c>
      <c r="D55" s="118" t="s">
        <v>84</v>
      </c>
      <c r="E55" s="121" t="s">
        <v>602</v>
      </c>
    </row>
    <row r="56" spans="1:5" ht="24" customHeight="1" x14ac:dyDescent="0.15">
      <c r="A56" s="189"/>
      <c r="B56" s="116" t="s">
        <v>52</v>
      </c>
      <c r="C56" s="143" t="s">
        <v>594</v>
      </c>
      <c r="D56" s="118" t="s">
        <v>53</v>
      </c>
      <c r="E56" s="123">
        <v>44145</v>
      </c>
    </row>
    <row r="57" spans="1:5" ht="24" customHeight="1" x14ac:dyDescent="0.15">
      <c r="A57" s="189"/>
      <c r="B57" s="116" t="s">
        <v>54</v>
      </c>
      <c r="C57" s="122" t="s">
        <v>202</v>
      </c>
      <c r="D57" s="118" t="s">
        <v>32</v>
      </c>
      <c r="E57" s="121" t="s">
        <v>703</v>
      </c>
    </row>
    <row r="58" spans="1:5" ht="24" customHeight="1" thickBot="1" x14ac:dyDescent="0.2">
      <c r="A58" s="190"/>
      <c r="B58" s="124" t="s">
        <v>55</v>
      </c>
      <c r="C58" s="142" t="s">
        <v>595</v>
      </c>
      <c r="D58" s="125" t="s">
        <v>56</v>
      </c>
      <c r="E58" s="126" t="s">
        <v>605</v>
      </c>
    </row>
    <row r="59" spans="1:5" ht="24" customHeight="1" thickTop="1" x14ac:dyDescent="0.15">
      <c r="A59" s="188" t="s">
        <v>48</v>
      </c>
      <c r="B59" s="114" t="s">
        <v>49</v>
      </c>
      <c r="C59" s="191" t="s">
        <v>537</v>
      </c>
      <c r="D59" s="192"/>
      <c r="E59" s="193"/>
    </row>
    <row r="60" spans="1:5" ht="24" customHeight="1" x14ac:dyDescent="0.15">
      <c r="A60" s="189"/>
      <c r="B60" s="116" t="s">
        <v>50</v>
      </c>
      <c r="C60" s="117">
        <v>7746000</v>
      </c>
      <c r="D60" s="118" t="s">
        <v>85</v>
      </c>
      <c r="E60" s="119" t="s">
        <v>606</v>
      </c>
    </row>
    <row r="61" spans="1:5" ht="24" customHeight="1" x14ac:dyDescent="0.15">
      <c r="A61" s="189"/>
      <c r="B61" s="116" t="s">
        <v>51</v>
      </c>
      <c r="C61" s="120">
        <v>0.93028659953524395</v>
      </c>
      <c r="D61" s="118" t="s">
        <v>30</v>
      </c>
      <c r="E61" s="119">
        <v>7206000</v>
      </c>
    </row>
    <row r="62" spans="1:5" ht="24" customHeight="1" x14ac:dyDescent="0.15">
      <c r="A62" s="189"/>
      <c r="B62" s="116" t="s">
        <v>29</v>
      </c>
      <c r="C62" s="144">
        <v>44141</v>
      </c>
      <c r="D62" s="118" t="s">
        <v>84</v>
      </c>
      <c r="E62" s="121" t="s">
        <v>607</v>
      </c>
    </row>
    <row r="63" spans="1:5" ht="24" customHeight="1" x14ac:dyDescent="0.15">
      <c r="A63" s="189"/>
      <c r="B63" s="116" t="s">
        <v>52</v>
      </c>
      <c r="C63" s="143" t="s">
        <v>594</v>
      </c>
      <c r="D63" s="118" t="s">
        <v>53</v>
      </c>
      <c r="E63" s="123">
        <v>44147</v>
      </c>
    </row>
    <row r="64" spans="1:5" ht="24" customHeight="1" x14ac:dyDescent="0.15">
      <c r="A64" s="189"/>
      <c r="B64" s="116" t="s">
        <v>54</v>
      </c>
      <c r="C64" s="122" t="s">
        <v>194</v>
      </c>
      <c r="D64" s="118" t="s">
        <v>32</v>
      </c>
      <c r="E64" s="121" t="s">
        <v>538</v>
      </c>
    </row>
    <row r="65" spans="1:5" ht="24" customHeight="1" thickBot="1" x14ac:dyDescent="0.2">
      <c r="A65" s="190"/>
      <c r="B65" s="124" t="s">
        <v>55</v>
      </c>
      <c r="C65" s="142" t="s">
        <v>595</v>
      </c>
      <c r="D65" s="125" t="s">
        <v>56</v>
      </c>
      <c r="E65" s="126" t="s">
        <v>608</v>
      </c>
    </row>
    <row r="66" spans="1:5" ht="24" customHeight="1" thickTop="1" x14ac:dyDescent="0.15">
      <c r="A66" s="188" t="s">
        <v>48</v>
      </c>
      <c r="B66" s="114" t="s">
        <v>49</v>
      </c>
      <c r="C66" s="191" t="s">
        <v>540</v>
      </c>
      <c r="D66" s="192"/>
      <c r="E66" s="193"/>
    </row>
    <row r="67" spans="1:5" ht="24" customHeight="1" x14ac:dyDescent="0.15">
      <c r="A67" s="189"/>
      <c r="B67" s="116" t="s">
        <v>50</v>
      </c>
      <c r="C67" s="117">
        <v>600000</v>
      </c>
      <c r="D67" s="118" t="s">
        <v>85</v>
      </c>
      <c r="E67" s="119" t="s">
        <v>599</v>
      </c>
    </row>
    <row r="68" spans="1:5" ht="24" customHeight="1" x14ac:dyDescent="0.15">
      <c r="A68" s="189"/>
      <c r="B68" s="116" t="s">
        <v>51</v>
      </c>
      <c r="C68" s="120">
        <v>1</v>
      </c>
      <c r="D68" s="118" t="s">
        <v>30</v>
      </c>
      <c r="E68" s="119">
        <v>600000</v>
      </c>
    </row>
    <row r="69" spans="1:5" ht="24" customHeight="1" x14ac:dyDescent="0.15">
      <c r="A69" s="189"/>
      <c r="B69" s="116" t="s">
        <v>29</v>
      </c>
      <c r="C69" s="144">
        <v>44144</v>
      </c>
      <c r="D69" s="118" t="s">
        <v>84</v>
      </c>
      <c r="E69" s="121" t="s">
        <v>609</v>
      </c>
    </row>
    <row r="70" spans="1:5" ht="24" customHeight="1" x14ac:dyDescent="0.15">
      <c r="A70" s="189"/>
      <c r="B70" s="116" t="s">
        <v>52</v>
      </c>
      <c r="C70" s="143" t="s">
        <v>594</v>
      </c>
      <c r="D70" s="118" t="s">
        <v>53</v>
      </c>
      <c r="E70" s="123">
        <v>44146</v>
      </c>
    </row>
    <row r="71" spans="1:5" ht="24" customHeight="1" x14ac:dyDescent="0.15">
      <c r="A71" s="189"/>
      <c r="B71" s="116" t="s">
        <v>54</v>
      </c>
      <c r="C71" s="122" t="s">
        <v>194</v>
      </c>
      <c r="D71" s="118" t="s">
        <v>32</v>
      </c>
      <c r="E71" s="121" t="s">
        <v>541</v>
      </c>
    </row>
    <row r="72" spans="1:5" ht="24" customHeight="1" thickBot="1" x14ac:dyDescent="0.2">
      <c r="A72" s="190"/>
      <c r="B72" s="124" t="s">
        <v>55</v>
      </c>
      <c r="C72" s="142" t="s">
        <v>595</v>
      </c>
      <c r="D72" s="125" t="s">
        <v>56</v>
      </c>
      <c r="E72" s="126" t="s">
        <v>610</v>
      </c>
    </row>
    <row r="73" spans="1:5" ht="24" customHeight="1" thickTop="1" x14ac:dyDescent="0.15">
      <c r="A73" s="188" t="s">
        <v>48</v>
      </c>
      <c r="B73" s="114" t="s">
        <v>49</v>
      </c>
      <c r="C73" s="191" t="s">
        <v>542</v>
      </c>
      <c r="D73" s="192"/>
      <c r="E73" s="193"/>
    </row>
    <row r="74" spans="1:5" ht="24" customHeight="1" x14ac:dyDescent="0.15">
      <c r="A74" s="189"/>
      <c r="B74" s="116" t="s">
        <v>50</v>
      </c>
      <c r="C74" s="117">
        <v>1600000</v>
      </c>
      <c r="D74" s="118" t="s">
        <v>85</v>
      </c>
      <c r="E74" s="119" t="s">
        <v>611</v>
      </c>
    </row>
    <row r="75" spans="1:5" ht="24" customHeight="1" x14ac:dyDescent="0.15">
      <c r="A75" s="189"/>
      <c r="B75" s="116" t="s">
        <v>51</v>
      </c>
      <c r="C75" s="120">
        <v>0.9375</v>
      </c>
      <c r="D75" s="118" t="s">
        <v>30</v>
      </c>
      <c r="E75" s="119">
        <v>1500000</v>
      </c>
    </row>
    <row r="76" spans="1:5" ht="24" customHeight="1" x14ac:dyDescent="0.15">
      <c r="A76" s="189"/>
      <c r="B76" s="116" t="s">
        <v>29</v>
      </c>
      <c r="C76" s="144">
        <v>44144</v>
      </c>
      <c r="D76" s="118" t="s">
        <v>84</v>
      </c>
      <c r="E76" s="121" t="s">
        <v>612</v>
      </c>
    </row>
    <row r="77" spans="1:5" ht="24" customHeight="1" x14ac:dyDescent="0.15">
      <c r="A77" s="189"/>
      <c r="B77" s="116" t="s">
        <v>52</v>
      </c>
      <c r="C77" s="143" t="s">
        <v>594</v>
      </c>
      <c r="D77" s="118" t="s">
        <v>53</v>
      </c>
      <c r="E77" s="123">
        <v>44169</v>
      </c>
    </row>
    <row r="78" spans="1:5" ht="24" customHeight="1" x14ac:dyDescent="0.15">
      <c r="A78" s="189"/>
      <c r="B78" s="116" t="s">
        <v>54</v>
      </c>
      <c r="C78" s="122" t="s">
        <v>194</v>
      </c>
      <c r="D78" s="118" t="s">
        <v>32</v>
      </c>
      <c r="E78" s="121" t="s">
        <v>304</v>
      </c>
    </row>
    <row r="79" spans="1:5" ht="24" customHeight="1" thickBot="1" x14ac:dyDescent="0.2">
      <c r="A79" s="190"/>
      <c r="B79" s="124" t="s">
        <v>55</v>
      </c>
      <c r="C79" s="142" t="s">
        <v>595</v>
      </c>
      <c r="D79" s="125" t="s">
        <v>56</v>
      </c>
      <c r="E79" s="126" t="s">
        <v>613</v>
      </c>
    </row>
    <row r="80" spans="1:5" ht="24" customHeight="1" thickTop="1" x14ac:dyDescent="0.15">
      <c r="A80" s="188" t="s">
        <v>48</v>
      </c>
      <c r="B80" s="114" t="s">
        <v>49</v>
      </c>
      <c r="C80" s="191" t="s">
        <v>614</v>
      </c>
      <c r="D80" s="192"/>
      <c r="E80" s="193"/>
    </row>
    <row r="81" spans="1:5" ht="24" customHeight="1" x14ac:dyDescent="0.15">
      <c r="A81" s="189"/>
      <c r="B81" s="116" t="s">
        <v>50</v>
      </c>
      <c r="C81" s="117">
        <v>10200000</v>
      </c>
      <c r="D81" s="118" t="s">
        <v>85</v>
      </c>
      <c r="E81" s="119" t="s">
        <v>615</v>
      </c>
    </row>
    <row r="82" spans="1:5" ht="24" customHeight="1" x14ac:dyDescent="0.15">
      <c r="A82" s="189"/>
      <c r="B82" s="116" t="s">
        <v>51</v>
      </c>
      <c r="C82" s="120">
        <v>0.9509803921568627</v>
      </c>
      <c r="D82" s="118" t="s">
        <v>30</v>
      </c>
      <c r="E82" s="119">
        <v>9700000</v>
      </c>
    </row>
    <row r="83" spans="1:5" ht="24" customHeight="1" x14ac:dyDescent="0.15">
      <c r="A83" s="189"/>
      <c r="B83" s="116" t="s">
        <v>29</v>
      </c>
      <c r="C83" s="144">
        <v>44144</v>
      </c>
      <c r="D83" s="118" t="s">
        <v>84</v>
      </c>
      <c r="E83" s="121" t="s">
        <v>616</v>
      </c>
    </row>
    <row r="84" spans="1:5" ht="24" customHeight="1" x14ac:dyDescent="0.15">
      <c r="A84" s="189"/>
      <c r="B84" s="116" t="s">
        <v>52</v>
      </c>
      <c r="C84" s="143" t="s">
        <v>594</v>
      </c>
      <c r="D84" s="118" t="s">
        <v>53</v>
      </c>
      <c r="E84" s="123">
        <v>44162</v>
      </c>
    </row>
    <row r="85" spans="1:5" ht="24" customHeight="1" x14ac:dyDescent="0.15">
      <c r="A85" s="189"/>
      <c r="B85" s="116" t="s">
        <v>54</v>
      </c>
      <c r="C85" s="122" t="s">
        <v>194</v>
      </c>
      <c r="D85" s="118" t="s">
        <v>32</v>
      </c>
      <c r="E85" s="121" t="s">
        <v>310</v>
      </c>
    </row>
    <row r="86" spans="1:5" ht="24" customHeight="1" thickBot="1" x14ac:dyDescent="0.2">
      <c r="A86" s="190"/>
      <c r="B86" s="124" t="s">
        <v>55</v>
      </c>
      <c r="C86" s="142" t="s">
        <v>595</v>
      </c>
      <c r="D86" s="125" t="s">
        <v>56</v>
      </c>
      <c r="E86" s="126" t="s">
        <v>311</v>
      </c>
    </row>
    <row r="87" spans="1:5" ht="24" customHeight="1" thickTop="1" x14ac:dyDescent="0.15">
      <c r="A87" s="188" t="s">
        <v>48</v>
      </c>
      <c r="B87" s="114" t="s">
        <v>49</v>
      </c>
      <c r="C87" s="191" t="s">
        <v>617</v>
      </c>
      <c r="D87" s="192"/>
      <c r="E87" s="193"/>
    </row>
    <row r="88" spans="1:5" ht="24" customHeight="1" x14ac:dyDescent="0.15">
      <c r="A88" s="189"/>
      <c r="B88" s="116" t="s">
        <v>50</v>
      </c>
      <c r="C88" s="117">
        <v>37600000</v>
      </c>
      <c r="D88" s="118" t="s">
        <v>85</v>
      </c>
      <c r="E88" s="119" t="s">
        <v>618</v>
      </c>
    </row>
    <row r="89" spans="1:5" ht="24" customHeight="1" x14ac:dyDescent="0.15">
      <c r="A89" s="189"/>
      <c r="B89" s="116" t="s">
        <v>51</v>
      </c>
      <c r="C89" s="120">
        <v>0.93</v>
      </c>
      <c r="D89" s="118" t="s">
        <v>30</v>
      </c>
      <c r="E89" s="119">
        <v>34968000</v>
      </c>
    </row>
    <row r="90" spans="1:5" ht="24" customHeight="1" x14ac:dyDescent="0.15">
      <c r="A90" s="189"/>
      <c r="B90" s="116" t="s">
        <v>29</v>
      </c>
      <c r="C90" s="144">
        <v>44152</v>
      </c>
      <c r="D90" s="118" t="s">
        <v>84</v>
      </c>
      <c r="E90" s="121" t="s">
        <v>619</v>
      </c>
    </row>
    <row r="91" spans="1:5" ht="24" customHeight="1" x14ac:dyDescent="0.15">
      <c r="A91" s="189"/>
      <c r="B91" s="116" t="s">
        <v>52</v>
      </c>
      <c r="C91" s="143" t="s">
        <v>594</v>
      </c>
      <c r="D91" s="118" t="s">
        <v>53</v>
      </c>
      <c r="E91" s="123">
        <v>44172</v>
      </c>
    </row>
    <row r="92" spans="1:5" ht="24" customHeight="1" x14ac:dyDescent="0.15">
      <c r="A92" s="189"/>
      <c r="B92" s="116" t="s">
        <v>54</v>
      </c>
      <c r="C92" s="122" t="s">
        <v>202</v>
      </c>
      <c r="D92" s="118" t="s">
        <v>32</v>
      </c>
      <c r="E92" s="121" t="s">
        <v>620</v>
      </c>
    </row>
    <row r="93" spans="1:5" ht="24" customHeight="1" thickBot="1" x14ac:dyDescent="0.2">
      <c r="A93" s="190"/>
      <c r="B93" s="124" t="s">
        <v>55</v>
      </c>
      <c r="C93" s="142" t="s">
        <v>595</v>
      </c>
      <c r="D93" s="125" t="s">
        <v>56</v>
      </c>
      <c r="E93" s="126" t="s">
        <v>621</v>
      </c>
    </row>
    <row r="94" spans="1:5" ht="24" customHeight="1" thickTop="1" x14ac:dyDescent="0.15">
      <c r="A94" s="188" t="s">
        <v>48</v>
      </c>
      <c r="B94" s="114" t="s">
        <v>49</v>
      </c>
      <c r="C94" s="191" t="s">
        <v>529</v>
      </c>
      <c r="D94" s="192"/>
      <c r="E94" s="193"/>
    </row>
    <row r="95" spans="1:5" ht="24" customHeight="1" x14ac:dyDescent="0.15">
      <c r="A95" s="189"/>
      <c r="B95" s="116" t="s">
        <v>50</v>
      </c>
      <c r="C95" s="117">
        <v>4100000</v>
      </c>
      <c r="D95" s="118" t="s">
        <v>85</v>
      </c>
      <c r="E95" s="119" t="s">
        <v>615</v>
      </c>
    </row>
    <row r="96" spans="1:5" ht="24" customHeight="1" x14ac:dyDescent="0.15">
      <c r="A96" s="189"/>
      <c r="B96" s="116" t="s">
        <v>51</v>
      </c>
      <c r="C96" s="120">
        <v>0.96341463414634143</v>
      </c>
      <c r="D96" s="118" t="s">
        <v>30</v>
      </c>
      <c r="E96" s="119">
        <v>3950000</v>
      </c>
    </row>
    <row r="97" spans="1:5" ht="24" customHeight="1" x14ac:dyDescent="0.15">
      <c r="A97" s="189"/>
      <c r="B97" s="116" t="s">
        <v>29</v>
      </c>
      <c r="C97" s="144">
        <v>44153</v>
      </c>
      <c r="D97" s="118" t="s">
        <v>84</v>
      </c>
      <c r="E97" s="121" t="s">
        <v>622</v>
      </c>
    </row>
    <row r="98" spans="1:5" ht="24" customHeight="1" x14ac:dyDescent="0.15">
      <c r="A98" s="189"/>
      <c r="B98" s="116" t="s">
        <v>52</v>
      </c>
      <c r="C98" s="143" t="s">
        <v>594</v>
      </c>
      <c r="D98" s="118" t="s">
        <v>53</v>
      </c>
      <c r="E98" s="123">
        <v>44162</v>
      </c>
    </row>
    <row r="99" spans="1:5" ht="24" customHeight="1" x14ac:dyDescent="0.15">
      <c r="A99" s="189"/>
      <c r="B99" s="116" t="s">
        <v>54</v>
      </c>
      <c r="C99" s="122" t="s">
        <v>194</v>
      </c>
      <c r="D99" s="118" t="s">
        <v>32</v>
      </c>
      <c r="E99" s="121" t="s">
        <v>199</v>
      </c>
    </row>
    <row r="100" spans="1:5" ht="24" customHeight="1" thickBot="1" x14ac:dyDescent="0.2">
      <c r="A100" s="190"/>
      <c r="B100" s="124" t="s">
        <v>55</v>
      </c>
      <c r="C100" s="142" t="s">
        <v>595</v>
      </c>
      <c r="D100" s="125" t="s">
        <v>56</v>
      </c>
      <c r="E100" s="126" t="s">
        <v>200</v>
      </c>
    </row>
    <row r="101" spans="1:5" ht="24" customHeight="1" thickTop="1" x14ac:dyDescent="0.15">
      <c r="A101" s="188" t="s">
        <v>48</v>
      </c>
      <c r="B101" s="114" t="s">
        <v>49</v>
      </c>
      <c r="C101" s="191" t="s">
        <v>623</v>
      </c>
      <c r="D101" s="192"/>
      <c r="E101" s="193"/>
    </row>
    <row r="102" spans="1:5" ht="24" customHeight="1" x14ac:dyDescent="0.15">
      <c r="A102" s="189"/>
      <c r="B102" s="116" t="s">
        <v>50</v>
      </c>
      <c r="C102" s="117">
        <v>49664800</v>
      </c>
      <c r="D102" s="118" t="s">
        <v>85</v>
      </c>
      <c r="E102" s="119" t="s">
        <v>624</v>
      </c>
    </row>
    <row r="103" spans="1:5" ht="24" customHeight="1" x14ac:dyDescent="0.15">
      <c r="A103" s="189"/>
      <c r="B103" s="116" t="s">
        <v>51</v>
      </c>
      <c r="C103" s="120">
        <v>0.8919798327990851</v>
      </c>
      <c r="D103" s="118" t="s">
        <v>30</v>
      </c>
      <c r="E103" s="119">
        <v>44300000</v>
      </c>
    </row>
    <row r="104" spans="1:5" ht="24" customHeight="1" x14ac:dyDescent="0.15">
      <c r="A104" s="189"/>
      <c r="B104" s="116" t="s">
        <v>29</v>
      </c>
      <c r="C104" s="144">
        <v>44154</v>
      </c>
      <c r="D104" s="118" t="s">
        <v>84</v>
      </c>
      <c r="E104" s="121" t="s">
        <v>625</v>
      </c>
    </row>
    <row r="105" spans="1:5" ht="24" customHeight="1" x14ac:dyDescent="0.15">
      <c r="A105" s="189"/>
      <c r="B105" s="116" t="s">
        <v>52</v>
      </c>
      <c r="C105" s="143" t="s">
        <v>626</v>
      </c>
      <c r="D105" s="118" t="s">
        <v>53</v>
      </c>
      <c r="E105" s="123">
        <v>44165</v>
      </c>
    </row>
    <row r="106" spans="1:5" ht="24" customHeight="1" x14ac:dyDescent="0.15">
      <c r="A106" s="189"/>
      <c r="B106" s="116" t="s">
        <v>54</v>
      </c>
      <c r="C106" s="122" t="s">
        <v>202</v>
      </c>
      <c r="D106" s="118" t="s">
        <v>32</v>
      </c>
      <c r="E106" s="121" t="s">
        <v>627</v>
      </c>
    </row>
    <row r="107" spans="1:5" ht="24" customHeight="1" thickBot="1" x14ac:dyDescent="0.2">
      <c r="A107" s="190"/>
      <c r="B107" s="124" t="s">
        <v>55</v>
      </c>
      <c r="C107" s="142" t="s">
        <v>595</v>
      </c>
      <c r="D107" s="125" t="s">
        <v>56</v>
      </c>
      <c r="E107" s="126" t="s">
        <v>628</v>
      </c>
    </row>
    <row r="108" spans="1:5" ht="24" customHeight="1" thickTop="1" x14ac:dyDescent="0.15">
      <c r="A108" s="188" t="s">
        <v>48</v>
      </c>
      <c r="B108" s="114" t="s">
        <v>49</v>
      </c>
      <c r="C108" s="191" t="s">
        <v>629</v>
      </c>
      <c r="D108" s="192"/>
      <c r="E108" s="193"/>
    </row>
    <row r="109" spans="1:5" ht="24" customHeight="1" x14ac:dyDescent="0.15">
      <c r="A109" s="189"/>
      <c r="B109" s="116" t="s">
        <v>50</v>
      </c>
      <c r="C109" s="117">
        <v>2000000</v>
      </c>
      <c r="D109" s="118" t="s">
        <v>85</v>
      </c>
      <c r="E109" s="119" t="s">
        <v>630</v>
      </c>
    </row>
    <row r="110" spans="1:5" ht="24" customHeight="1" x14ac:dyDescent="0.15">
      <c r="A110" s="189"/>
      <c r="B110" s="116" t="s">
        <v>51</v>
      </c>
      <c r="C110" s="120">
        <v>0.95</v>
      </c>
      <c r="D110" s="118" t="s">
        <v>30</v>
      </c>
      <c r="E110" s="119">
        <v>1900000</v>
      </c>
    </row>
    <row r="111" spans="1:5" ht="24" customHeight="1" x14ac:dyDescent="0.15">
      <c r="A111" s="189"/>
      <c r="B111" s="116" t="s">
        <v>29</v>
      </c>
      <c r="C111" s="144">
        <v>44155</v>
      </c>
      <c r="D111" s="118" t="s">
        <v>84</v>
      </c>
      <c r="E111" s="121" t="s">
        <v>631</v>
      </c>
    </row>
    <row r="112" spans="1:5" ht="24" customHeight="1" x14ac:dyDescent="0.15">
      <c r="A112" s="189"/>
      <c r="B112" s="116" t="s">
        <v>52</v>
      </c>
      <c r="C112" s="143" t="s">
        <v>594</v>
      </c>
      <c r="D112" s="118" t="s">
        <v>53</v>
      </c>
      <c r="E112" s="123"/>
    </row>
    <row r="113" spans="1:5" ht="24" customHeight="1" x14ac:dyDescent="0.15">
      <c r="A113" s="189"/>
      <c r="B113" s="116" t="s">
        <v>54</v>
      </c>
      <c r="C113" s="122" t="s">
        <v>194</v>
      </c>
      <c r="D113" s="118" t="s">
        <v>32</v>
      </c>
      <c r="E113" s="121" t="s">
        <v>632</v>
      </c>
    </row>
    <row r="114" spans="1:5" ht="24" customHeight="1" thickBot="1" x14ac:dyDescent="0.2">
      <c r="A114" s="190"/>
      <c r="B114" s="124" t="s">
        <v>55</v>
      </c>
      <c r="C114" s="142" t="s">
        <v>595</v>
      </c>
      <c r="D114" s="125" t="s">
        <v>56</v>
      </c>
      <c r="E114" s="126" t="s">
        <v>633</v>
      </c>
    </row>
    <row r="115" spans="1:5" ht="24" customHeight="1" thickTop="1" x14ac:dyDescent="0.15">
      <c r="A115" s="188" t="s">
        <v>48</v>
      </c>
      <c r="B115" s="114" t="s">
        <v>49</v>
      </c>
      <c r="C115" s="191" t="s">
        <v>634</v>
      </c>
      <c r="D115" s="192"/>
      <c r="E115" s="193"/>
    </row>
    <row r="116" spans="1:5" ht="24" customHeight="1" x14ac:dyDescent="0.15">
      <c r="A116" s="189"/>
      <c r="B116" s="116" t="s">
        <v>50</v>
      </c>
      <c r="C116" s="117">
        <v>9900000</v>
      </c>
      <c r="D116" s="118" t="s">
        <v>85</v>
      </c>
      <c r="E116" s="119" t="s">
        <v>635</v>
      </c>
    </row>
    <row r="117" spans="1:5" ht="24" customHeight="1" x14ac:dyDescent="0.15">
      <c r="A117" s="189"/>
      <c r="B117" s="116" t="s">
        <v>51</v>
      </c>
      <c r="C117" s="120">
        <v>0.95</v>
      </c>
      <c r="D117" s="118" t="s">
        <v>30</v>
      </c>
      <c r="E117" s="119">
        <v>9405000</v>
      </c>
    </row>
    <row r="118" spans="1:5" ht="24" customHeight="1" x14ac:dyDescent="0.15">
      <c r="A118" s="189"/>
      <c r="B118" s="116" t="s">
        <v>29</v>
      </c>
      <c r="C118" s="144">
        <v>44155</v>
      </c>
      <c r="D118" s="118" t="s">
        <v>84</v>
      </c>
      <c r="E118" s="121" t="s">
        <v>636</v>
      </c>
    </row>
    <row r="119" spans="1:5" ht="24" customHeight="1" x14ac:dyDescent="0.15">
      <c r="A119" s="189"/>
      <c r="B119" s="116" t="s">
        <v>52</v>
      </c>
      <c r="C119" s="143" t="s">
        <v>594</v>
      </c>
      <c r="D119" s="118" t="s">
        <v>53</v>
      </c>
      <c r="E119" s="123"/>
    </row>
    <row r="120" spans="1:5" ht="24" customHeight="1" x14ac:dyDescent="0.15">
      <c r="A120" s="189"/>
      <c r="B120" s="116" t="s">
        <v>54</v>
      </c>
      <c r="C120" s="122" t="s">
        <v>194</v>
      </c>
      <c r="D120" s="118" t="s">
        <v>32</v>
      </c>
      <c r="E120" s="121" t="s">
        <v>637</v>
      </c>
    </row>
    <row r="121" spans="1:5" ht="24" customHeight="1" thickBot="1" x14ac:dyDescent="0.2">
      <c r="A121" s="190"/>
      <c r="B121" s="124" t="s">
        <v>55</v>
      </c>
      <c r="C121" s="142" t="s">
        <v>595</v>
      </c>
      <c r="D121" s="125" t="s">
        <v>56</v>
      </c>
      <c r="E121" s="126" t="s">
        <v>638</v>
      </c>
    </row>
    <row r="122" spans="1:5" ht="24" customHeight="1" thickTop="1" x14ac:dyDescent="0.15">
      <c r="A122" s="188" t="s">
        <v>48</v>
      </c>
      <c r="B122" s="114" t="s">
        <v>49</v>
      </c>
      <c r="C122" s="191" t="s">
        <v>639</v>
      </c>
      <c r="D122" s="192"/>
      <c r="E122" s="193"/>
    </row>
    <row r="123" spans="1:5" ht="24" customHeight="1" x14ac:dyDescent="0.15">
      <c r="A123" s="189"/>
      <c r="B123" s="116" t="s">
        <v>50</v>
      </c>
      <c r="C123" s="117">
        <v>133169400</v>
      </c>
      <c r="D123" s="118" t="s">
        <v>85</v>
      </c>
      <c r="E123" s="119" t="s">
        <v>640</v>
      </c>
    </row>
    <row r="124" spans="1:5" ht="24" customHeight="1" x14ac:dyDescent="0.15">
      <c r="A124" s="189"/>
      <c r="B124" s="116" t="s">
        <v>51</v>
      </c>
      <c r="C124" s="120">
        <v>0.8775874938236562</v>
      </c>
      <c r="D124" s="118" t="s">
        <v>30</v>
      </c>
      <c r="E124" s="119">
        <v>116867800</v>
      </c>
    </row>
    <row r="125" spans="1:5" ht="24" customHeight="1" x14ac:dyDescent="0.15">
      <c r="A125" s="189"/>
      <c r="B125" s="116" t="s">
        <v>29</v>
      </c>
      <c r="C125" s="144">
        <v>44155</v>
      </c>
      <c r="D125" s="118" t="s">
        <v>84</v>
      </c>
      <c r="E125" s="121" t="s">
        <v>641</v>
      </c>
    </row>
    <row r="126" spans="1:5" ht="24" customHeight="1" x14ac:dyDescent="0.15">
      <c r="A126" s="189"/>
      <c r="B126" s="116" t="s">
        <v>52</v>
      </c>
      <c r="C126" s="143" t="s">
        <v>626</v>
      </c>
      <c r="D126" s="118" t="s">
        <v>53</v>
      </c>
      <c r="E126" s="123"/>
    </row>
    <row r="127" spans="1:5" ht="24" customHeight="1" x14ac:dyDescent="0.15">
      <c r="A127" s="189"/>
      <c r="B127" s="116" t="s">
        <v>54</v>
      </c>
      <c r="C127" s="122" t="s">
        <v>642</v>
      </c>
      <c r="D127" s="118" t="s">
        <v>32</v>
      </c>
      <c r="E127" s="121" t="s">
        <v>237</v>
      </c>
    </row>
    <row r="128" spans="1:5" ht="24" customHeight="1" thickBot="1" x14ac:dyDescent="0.2">
      <c r="A128" s="190"/>
      <c r="B128" s="124" t="s">
        <v>55</v>
      </c>
      <c r="C128" s="142" t="s">
        <v>643</v>
      </c>
      <c r="D128" s="125" t="s">
        <v>56</v>
      </c>
      <c r="E128" s="126" t="s">
        <v>644</v>
      </c>
    </row>
    <row r="129" spans="1:5" ht="24" customHeight="1" thickTop="1" x14ac:dyDescent="0.15">
      <c r="A129" s="188" t="s">
        <v>48</v>
      </c>
      <c r="B129" s="114" t="s">
        <v>49</v>
      </c>
      <c r="C129" s="191" t="s">
        <v>554</v>
      </c>
      <c r="D129" s="192"/>
      <c r="E129" s="193"/>
    </row>
    <row r="130" spans="1:5" ht="24" customHeight="1" x14ac:dyDescent="0.15">
      <c r="A130" s="189"/>
      <c r="B130" s="116" t="s">
        <v>50</v>
      </c>
      <c r="C130" s="117">
        <v>2100000</v>
      </c>
      <c r="D130" s="118" t="s">
        <v>85</v>
      </c>
      <c r="E130" s="119" t="s">
        <v>645</v>
      </c>
    </row>
    <row r="131" spans="1:5" ht="24" customHeight="1" x14ac:dyDescent="0.15">
      <c r="A131" s="189"/>
      <c r="B131" s="116" t="s">
        <v>51</v>
      </c>
      <c r="C131" s="120">
        <v>0.95238095238095233</v>
      </c>
      <c r="D131" s="118" t="s">
        <v>30</v>
      </c>
      <c r="E131" s="119">
        <v>2000000</v>
      </c>
    </row>
    <row r="132" spans="1:5" ht="24" customHeight="1" x14ac:dyDescent="0.15">
      <c r="A132" s="189"/>
      <c r="B132" s="116" t="s">
        <v>29</v>
      </c>
      <c r="C132" s="144">
        <v>44158</v>
      </c>
      <c r="D132" s="118" t="s">
        <v>84</v>
      </c>
      <c r="E132" s="121" t="s">
        <v>646</v>
      </c>
    </row>
    <row r="133" spans="1:5" ht="24" customHeight="1" x14ac:dyDescent="0.15">
      <c r="A133" s="189"/>
      <c r="B133" s="116" t="s">
        <v>52</v>
      </c>
      <c r="C133" s="143" t="s">
        <v>594</v>
      </c>
      <c r="D133" s="118" t="s">
        <v>53</v>
      </c>
      <c r="E133" s="123">
        <v>44169</v>
      </c>
    </row>
    <row r="134" spans="1:5" ht="24" customHeight="1" x14ac:dyDescent="0.15">
      <c r="A134" s="189"/>
      <c r="B134" s="116" t="s">
        <v>54</v>
      </c>
      <c r="C134" s="122" t="s">
        <v>202</v>
      </c>
      <c r="D134" s="118" t="s">
        <v>32</v>
      </c>
      <c r="E134" s="121" t="s">
        <v>234</v>
      </c>
    </row>
    <row r="135" spans="1:5" ht="24" customHeight="1" thickBot="1" x14ac:dyDescent="0.2">
      <c r="A135" s="190"/>
      <c r="B135" s="124" t="s">
        <v>55</v>
      </c>
      <c r="C135" s="142" t="s">
        <v>595</v>
      </c>
      <c r="D135" s="125" t="s">
        <v>56</v>
      </c>
      <c r="E135" s="126" t="s">
        <v>647</v>
      </c>
    </row>
    <row r="136" spans="1:5" ht="24" customHeight="1" thickTop="1" x14ac:dyDescent="0.15">
      <c r="A136" s="188" t="s">
        <v>48</v>
      </c>
      <c r="B136" s="114" t="s">
        <v>49</v>
      </c>
      <c r="C136" s="191" t="s">
        <v>648</v>
      </c>
      <c r="D136" s="192"/>
      <c r="E136" s="193"/>
    </row>
    <row r="137" spans="1:5" ht="24" customHeight="1" x14ac:dyDescent="0.15">
      <c r="A137" s="189"/>
      <c r="B137" s="116" t="s">
        <v>50</v>
      </c>
      <c r="C137" s="117">
        <v>2000000</v>
      </c>
      <c r="D137" s="118" t="s">
        <v>85</v>
      </c>
      <c r="E137" s="119" t="s">
        <v>649</v>
      </c>
    </row>
    <row r="138" spans="1:5" ht="24" customHeight="1" x14ac:dyDescent="0.15">
      <c r="A138" s="189"/>
      <c r="B138" s="116" t="s">
        <v>51</v>
      </c>
      <c r="C138" s="120">
        <v>0.99</v>
      </c>
      <c r="D138" s="118" t="s">
        <v>30</v>
      </c>
      <c r="E138" s="119">
        <v>1980000</v>
      </c>
    </row>
    <row r="139" spans="1:5" ht="24" customHeight="1" x14ac:dyDescent="0.15">
      <c r="A139" s="189"/>
      <c r="B139" s="116" t="s">
        <v>29</v>
      </c>
      <c r="C139" s="144">
        <v>44161</v>
      </c>
      <c r="D139" s="118" t="s">
        <v>84</v>
      </c>
      <c r="E139" s="121" t="s">
        <v>650</v>
      </c>
    </row>
    <row r="140" spans="1:5" ht="24" customHeight="1" x14ac:dyDescent="0.15">
      <c r="A140" s="189"/>
      <c r="B140" s="116" t="s">
        <v>52</v>
      </c>
      <c r="C140" s="143" t="s">
        <v>594</v>
      </c>
      <c r="D140" s="118" t="s">
        <v>53</v>
      </c>
      <c r="E140" s="123">
        <v>44167</v>
      </c>
    </row>
    <row r="141" spans="1:5" ht="24" customHeight="1" x14ac:dyDescent="0.15">
      <c r="A141" s="189"/>
      <c r="B141" s="116" t="s">
        <v>54</v>
      </c>
      <c r="C141" s="122" t="s">
        <v>202</v>
      </c>
      <c r="D141" s="118" t="s">
        <v>32</v>
      </c>
      <c r="E141" s="121" t="s">
        <v>705</v>
      </c>
    </row>
    <row r="142" spans="1:5" ht="24" customHeight="1" thickBot="1" x14ac:dyDescent="0.2">
      <c r="A142" s="190"/>
      <c r="B142" s="124" t="s">
        <v>55</v>
      </c>
      <c r="C142" s="142" t="s">
        <v>595</v>
      </c>
      <c r="D142" s="125" t="s">
        <v>56</v>
      </c>
      <c r="E142" s="126" t="s">
        <v>651</v>
      </c>
    </row>
    <row r="143" spans="1:5" ht="24" customHeight="1" thickTop="1" x14ac:dyDescent="0.15">
      <c r="A143" s="188" t="s">
        <v>48</v>
      </c>
      <c r="B143" s="114" t="s">
        <v>49</v>
      </c>
      <c r="C143" s="191" t="s">
        <v>652</v>
      </c>
      <c r="D143" s="192"/>
      <c r="E143" s="193"/>
    </row>
    <row r="144" spans="1:5" ht="24" customHeight="1" x14ac:dyDescent="0.15">
      <c r="A144" s="189"/>
      <c r="B144" s="116" t="s">
        <v>50</v>
      </c>
      <c r="C144" s="117">
        <v>27500000</v>
      </c>
      <c r="D144" s="118" t="s">
        <v>85</v>
      </c>
      <c r="E144" s="119" t="s">
        <v>653</v>
      </c>
    </row>
    <row r="145" spans="1:5" ht="24" customHeight="1" x14ac:dyDescent="0.15">
      <c r="A145" s="189"/>
      <c r="B145" s="116" t="s">
        <v>51</v>
      </c>
      <c r="C145" s="120">
        <v>0.87272727272727268</v>
      </c>
      <c r="D145" s="118" t="s">
        <v>30</v>
      </c>
      <c r="E145" s="119">
        <v>24000000</v>
      </c>
    </row>
    <row r="146" spans="1:5" ht="24" customHeight="1" x14ac:dyDescent="0.15">
      <c r="A146" s="189"/>
      <c r="B146" s="116" t="s">
        <v>29</v>
      </c>
      <c r="C146" s="144">
        <v>44162</v>
      </c>
      <c r="D146" s="118" t="s">
        <v>84</v>
      </c>
      <c r="E146" s="121" t="s">
        <v>654</v>
      </c>
    </row>
    <row r="147" spans="1:5" ht="24" customHeight="1" x14ac:dyDescent="0.15">
      <c r="A147" s="189"/>
      <c r="B147" s="116" t="s">
        <v>52</v>
      </c>
      <c r="C147" s="143" t="s">
        <v>594</v>
      </c>
      <c r="D147" s="118" t="s">
        <v>53</v>
      </c>
      <c r="E147" s="123"/>
    </row>
    <row r="148" spans="1:5" ht="24" customHeight="1" x14ac:dyDescent="0.15">
      <c r="A148" s="189"/>
      <c r="B148" s="116" t="s">
        <v>54</v>
      </c>
      <c r="C148" s="122" t="s">
        <v>202</v>
      </c>
      <c r="D148" s="118" t="s">
        <v>32</v>
      </c>
      <c r="E148" s="121" t="s">
        <v>707</v>
      </c>
    </row>
    <row r="149" spans="1:5" ht="24" customHeight="1" thickBot="1" x14ac:dyDescent="0.2">
      <c r="A149" s="190"/>
      <c r="B149" s="124" t="s">
        <v>55</v>
      </c>
      <c r="C149" s="142" t="s">
        <v>595</v>
      </c>
      <c r="D149" s="125" t="s">
        <v>56</v>
      </c>
      <c r="E149" s="126" t="s">
        <v>655</v>
      </c>
    </row>
    <row r="150" spans="1:5" ht="24" customHeight="1" thickTop="1" x14ac:dyDescent="0.15">
      <c r="A150" s="188" t="s">
        <v>48</v>
      </c>
      <c r="B150" s="114" t="s">
        <v>49</v>
      </c>
      <c r="C150" s="191" t="s">
        <v>656</v>
      </c>
      <c r="D150" s="192"/>
      <c r="E150" s="193"/>
    </row>
    <row r="151" spans="1:5" ht="24" customHeight="1" x14ac:dyDescent="0.15">
      <c r="A151" s="189"/>
      <c r="B151" s="116" t="s">
        <v>50</v>
      </c>
      <c r="C151" s="117">
        <v>7332000</v>
      </c>
      <c r="D151" s="118" t="s">
        <v>85</v>
      </c>
      <c r="E151" s="119" t="s">
        <v>583</v>
      </c>
    </row>
    <row r="152" spans="1:5" ht="24" customHeight="1" x14ac:dyDescent="0.15">
      <c r="A152" s="189"/>
      <c r="B152" s="116" t="s">
        <v>51</v>
      </c>
      <c r="C152" s="120">
        <v>0.9685761047463175</v>
      </c>
      <c r="D152" s="118" t="s">
        <v>30</v>
      </c>
      <c r="E152" s="119">
        <v>7101600</v>
      </c>
    </row>
    <row r="153" spans="1:5" ht="24" customHeight="1" x14ac:dyDescent="0.15">
      <c r="A153" s="189"/>
      <c r="B153" s="116" t="s">
        <v>29</v>
      </c>
      <c r="C153" s="144">
        <v>44162</v>
      </c>
      <c r="D153" s="118" t="s">
        <v>84</v>
      </c>
      <c r="E153" s="121" t="s">
        <v>657</v>
      </c>
    </row>
    <row r="154" spans="1:5" ht="24" customHeight="1" x14ac:dyDescent="0.15">
      <c r="A154" s="189"/>
      <c r="B154" s="116" t="s">
        <v>52</v>
      </c>
      <c r="C154" s="143" t="s">
        <v>594</v>
      </c>
      <c r="D154" s="118" t="s">
        <v>53</v>
      </c>
      <c r="E154" s="123"/>
    </row>
    <row r="155" spans="1:5" ht="24" customHeight="1" x14ac:dyDescent="0.15">
      <c r="A155" s="189"/>
      <c r="B155" s="116" t="s">
        <v>54</v>
      </c>
      <c r="C155" s="122" t="s">
        <v>194</v>
      </c>
      <c r="D155" s="118" t="s">
        <v>32</v>
      </c>
      <c r="E155" s="121" t="s">
        <v>658</v>
      </c>
    </row>
    <row r="156" spans="1:5" ht="24" customHeight="1" thickBot="1" x14ac:dyDescent="0.2">
      <c r="A156" s="190"/>
      <c r="B156" s="124" t="s">
        <v>55</v>
      </c>
      <c r="C156" s="142" t="s">
        <v>595</v>
      </c>
      <c r="D156" s="125" t="s">
        <v>56</v>
      </c>
      <c r="E156" s="126" t="s">
        <v>659</v>
      </c>
    </row>
    <row r="157" spans="1:5" ht="24" customHeight="1" thickTop="1" x14ac:dyDescent="0.15">
      <c r="A157" s="188" t="s">
        <v>48</v>
      </c>
      <c r="B157" s="114" t="s">
        <v>49</v>
      </c>
      <c r="C157" s="191" t="s">
        <v>660</v>
      </c>
      <c r="D157" s="192"/>
      <c r="E157" s="193"/>
    </row>
    <row r="158" spans="1:5" ht="24" customHeight="1" x14ac:dyDescent="0.15">
      <c r="A158" s="189"/>
      <c r="B158" s="116" t="s">
        <v>50</v>
      </c>
      <c r="C158" s="117">
        <v>3020400</v>
      </c>
      <c r="D158" s="118" t="s">
        <v>85</v>
      </c>
      <c r="E158" s="119" t="s">
        <v>583</v>
      </c>
    </row>
    <row r="159" spans="1:5" ht="24" customHeight="1" x14ac:dyDescent="0.15">
      <c r="A159" s="189"/>
      <c r="B159" s="116" t="s">
        <v>51</v>
      </c>
      <c r="C159" s="120">
        <v>1</v>
      </c>
      <c r="D159" s="118" t="s">
        <v>30</v>
      </c>
      <c r="E159" s="119">
        <v>3020400</v>
      </c>
    </row>
    <row r="160" spans="1:5" ht="24" customHeight="1" x14ac:dyDescent="0.15">
      <c r="A160" s="189"/>
      <c r="B160" s="116" t="s">
        <v>29</v>
      </c>
      <c r="C160" s="144">
        <v>44162</v>
      </c>
      <c r="D160" s="118" t="s">
        <v>84</v>
      </c>
      <c r="E160" s="121" t="s">
        <v>657</v>
      </c>
    </row>
    <row r="161" spans="1:5" ht="24" customHeight="1" x14ac:dyDescent="0.15">
      <c r="A161" s="189"/>
      <c r="B161" s="116" t="s">
        <v>52</v>
      </c>
      <c r="C161" s="143" t="s">
        <v>594</v>
      </c>
      <c r="D161" s="118" t="s">
        <v>53</v>
      </c>
      <c r="E161" s="123"/>
    </row>
    <row r="162" spans="1:5" ht="24" customHeight="1" x14ac:dyDescent="0.15">
      <c r="A162" s="189"/>
      <c r="B162" s="116" t="s">
        <v>54</v>
      </c>
      <c r="C162" s="122" t="s">
        <v>194</v>
      </c>
      <c r="D162" s="118" t="s">
        <v>32</v>
      </c>
      <c r="E162" s="121" t="s">
        <v>658</v>
      </c>
    </row>
    <row r="163" spans="1:5" ht="24" customHeight="1" thickBot="1" x14ac:dyDescent="0.2">
      <c r="A163" s="190"/>
      <c r="B163" s="124" t="s">
        <v>55</v>
      </c>
      <c r="C163" s="142" t="s">
        <v>595</v>
      </c>
      <c r="D163" s="125" t="s">
        <v>56</v>
      </c>
      <c r="E163" s="126" t="s">
        <v>659</v>
      </c>
    </row>
    <row r="164" spans="1:5" ht="24" customHeight="1" thickTop="1" x14ac:dyDescent="0.15">
      <c r="A164" s="188" t="s">
        <v>48</v>
      </c>
      <c r="B164" s="114" t="s">
        <v>49</v>
      </c>
      <c r="C164" s="191" t="s">
        <v>661</v>
      </c>
      <c r="D164" s="192"/>
      <c r="E164" s="193"/>
    </row>
    <row r="165" spans="1:5" ht="24" customHeight="1" x14ac:dyDescent="0.15">
      <c r="A165" s="189"/>
      <c r="B165" s="116" t="s">
        <v>50</v>
      </c>
      <c r="C165" s="117">
        <v>850000</v>
      </c>
      <c r="D165" s="118" t="s">
        <v>85</v>
      </c>
      <c r="E165" s="119" t="s">
        <v>635</v>
      </c>
    </row>
    <row r="166" spans="1:5" ht="24" customHeight="1" x14ac:dyDescent="0.15">
      <c r="A166" s="189"/>
      <c r="B166" s="116" t="s">
        <v>51</v>
      </c>
      <c r="C166" s="120">
        <v>0.94117647058823528</v>
      </c>
      <c r="D166" s="118" t="s">
        <v>30</v>
      </c>
      <c r="E166" s="119">
        <v>800000</v>
      </c>
    </row>
    <row r="167" spans="1:5" ht="24" customHeight="1" x14ac:dyDescent="0.15">
      <c r="A167" s="189"/>
      <c r="B167" s="116" t="s">
        <v>29</v>
      </c>
      <c r="C167" s="144">
        <v>44162</v>
      </c>
      <c r="D167" s="118" t="s">
        <v>84</v>
      </c>
      <c r="E167" s="121" t="s">
        <v>662</v>
      </c>
    </row>
    <row r="168" spans="1:5" ht="24" customHeight="1" x14ac:dyDescent="0.15">
      <c r="A168" s="189"/>
      <c r="B168" s="116" t="s">
        <v>52</v>
      </c>
      <c r="C168" s="143" t="s">
        <v>594</v>
      </c>
      <c r="D168" s="118" t="s">
        <v>53</v>
      </c>
      <c r="E168" s="123">
        <v>44166</v>
      </c>
    </row>
    <row r="169" spans="1:5" ht="24" customHeight="1" x14ac:dyDescent="0.15">
      <c r="A169" s="189"/>
      <c r="B169" s="116" t="s">
        <v>54</v>
      </c>
      <c r="C169" s="122" t="s">
        <v>202</v>
      </c>
      <c r="D169" s="118" t="s">
        <v>32</v>
      </c>
      <c r="E169" s="121" t="s">
        <v>239</v>
      </c>
    </row>
    <row r="170" spans="1:5" ht="24" customHeight="1" thickBot="1" x14ac:dyDescent="0.2">
      <c r="A170" s="190"/>
      <c r="B170" s="124" t="s">
        <v>55</v>
      </c>
      <c r="C170" s="142" t="s">
        <v>595</v>
      </c>
      <c r="D170" s="125" t="s">
        <v>56</v>
      </c>
      <c r="E170" s="126" t="s">
        <v>663</v>
      </c>
    </row>
    <row r="171" spans="1:5" ht="24" customHeight="1" thickTop="1" x14ac:dyDescent="0.15">
      <c r="A171" s="188" t="s">
        <v>48</v>
      </c>
      <c r="B171" s="114" t="s">
        <v>49</v>
      </c>
      <c r="C171" s="191" t="s">
        <v>664</v>
      </c>
      <c r="D171" s="192"/>
      <c r="E171" s="193"/>
    </row>
    <row r="172" spans="1:5" ht="24" customHeight="1" x14ac:dyDescent="0.15">
      <c r="A172" s="189"/>
      <c r="B172" s="116" t="s">
        <v>50</v>
      </c>
      <c r="C172" s="117">
        <v>5200000</v>
      </c>
      <c r="D172" s="118" t="s">
        <v>85</v>
      </c>
      <c r="E172" s="119" t="s">
        <v>665</v>
      </c>
    </row>
    <row r="173" spans="1:5" ht="24" customHeight="1" x14ac:dyDescent="0.15">
      <c r="A173" s="189"/>
      <c r="B173" s="116" t="s">
        <v>51</v>
      </c>
      <c r="C173" s="120">
        <v>0.94499999999999995</v>
      </c>
      <c r="D173" s="118" t="s">
        <v>30</v>
      </c>
      <c r="E173" s="119">
        <v>4914000</v>
      </c>
    </row>
    <row r="174" spans="1:5" ht="24" customHeight="1" x14ac:dyDescent="0.15">
      <c r="A174" s="189"/>
      <c r="B174" s="116" t="s">
        <v>29</v>
      </c>
      <c r="C174" s="144">
        <v>44165</v>
      </c>
      <c r="D174" s="118" t="s">
        <v>84</v>
      </c>
      <c r="E174" s="121" t="s">
        <v>666</v>
      </c>
    </row>
    <row r="175" spans="1:5" ht="24" customHeight="1" x14ac:dyDescent="0.15">
      <c r="A175" s="189"/>
      <c r="B175" s="116" t="s">
        <v>52</v>
      </c>
      <c r="C175" s="143" t="s">
        <v>594</v>
      </c>
      <c r="D175" s="118" t="s">
        <v>53</v>
      </c>
      <c r="E175" s="123"/>
    </row>
    <row r="176" spans="1:5" ht="24" customHeight="1" x14ac:dyDescent="0.15">
      <c r="A176" s="189"/>
      <c r="B176" s="116" t="s">
        <v>54</v>
      </c>
      <c r="C176" s="122" t="s">
        <v>194</v>
      </c>
      <c r="D176" s="118" t="s">
        <v>32</v>
      </c>
      <c r="E176" s="121" t="s">
        <v>667</v>
      </c>
    </row>
    <row r="177" spans="1:5" ht="24" customHeight="1" thickBot="1" x14ac:dyDescent="0.2">
      <c r="A177" s="190"/>
      <c r="B177" s="124" t="s">
        <v>55</v>
      </c>
      <c r="C177" s="142" t="s">
        <v>595</v>
      </c>
      <c r="D177" s="125" t="s">
        <v>56</v>
      </c>
      <c r="E177" s="126" t="s">
        <v>668</v>
      </c>
    </row>
    <row r="178" spans="1:5" ht="24" customHeight="1" thickTop="1" x14ac:dyDescent="0.15">
      <c r="A178" s="188" t="s">
        <v>48</v>
      </c>
      <c r="B178" s="114" t="s">
        <v>49</v>
      </c>
      <c r="C178" s="191" t="s">
        <v>669</v>
      </c>
      <c r="D178" s="192"/>
      <c r="E178" s="193"/>
    </row>
    <row r="179" spans="1:5" ht="24" customHeight="1" x14ac:dyDescent="0.15">
      <c r="A179" s="189"/>
      <c r="B179" s="116" t="s">
        <v>50</v>
      </c>
      <c r="C179" s="117">
        <v>11400000</v>
      </c>
      <c r="D179" s="118" t="s">
        <v>85</v>
      </c>
      <c r="E179" s="119" t="s">
        <v>670</v>
      </c>
    </row>
    <row r="180" spans="1:5" ht="24" customHeight="1" x14ac:dyDescent="0.15">
      <c r="A180" s="189"/>
      <c r="B180" s="116" t="s">
        <v>51</v>
      </c>
      <c r="C180" s="120">
        <v>1</v>
      </c>
      <c r="D180" s="118" t="s">
        <v>30</v>
      </c>
      <c r="E180" s="119">
        <v>11400000</v>
      </c>
    </row>
    <row r="181" spans="1:5" ht="24" customHeight="1" x14ac:dyDescent="0.15">
      <c r="A181" s="189"/>
      <c r="B181" s="116" t="s">
        <v>29</v>
      </c>
      <c r="C181" s="144">
        <v>44166</v>
      </c>
      <c r="D181" s="118" t="s">
        <v>84</v>
      </c>
      <c r="E181" s="121" t="s">
        <v>671</v>
      </c>
    </row>
    <row r="182" spans="1:5" ht="24" customHeight="1" x14ac:dyDescent="0.15">
      <c r="A182" s="189"/>
      <c r="B182" s="116" t="s">
        <v>52</v>
      </c>
      <c r="C182" s="143" t="s">
        <v>594</v>
      </c>
      <c r="D182" s="118" t="s">
        <v>53</v>
      </c>
      <c r="E182" s="123"/>
    </row>
    <row r="183" spans="1:5" ht="24" customHeight="1" x14ac:dyDescent="0.15">
      <c r="A183" s="189"/>
      <c r="B183" s="116" t="s">
        <v>54</v>
      </c>
      <c r="C183" s="122" t="s">
        <v>202</v>
      </c>
      <c r="D183" s="118" t="s">
        <v>32</v>
      </c>
      <c r="E183" s="121" t="s">
        <v>709</v>
      </c>
    </row>
    <row r="184" spans="1:5" ht="24" customHeight="1" thickBot="1" x14ac:dyDescent="0.2">
      <c r="A184" s="190"/>
      <c r="B184" s="124" t="s">
        <v>55</v>
      </c>
      <c r="C184" s="142" t="s">
        <v>595</v>
      </c>
      <c r="D184" s="125" t="s">
        <v>56</v>
      </c>
      <c r="E184" s="126" t="s">
        <v>672</v>
      </c>
    </row>
    <row r="185" spans="1:5" ht="24" customHeight="1" thickTop="1" x14ac:dyDescent="0.15">
      <c r="A185" s="188" t="s">
        <v>48</v>
      </c>
      <c r="B185" s="114" t="s">
        <v>49</v>
      </c>
      <c r="C185" s="191" t="s">
        <v>673</v>
      </c>
      <c r="D185" s="192"/>
      <c r="E185" s="193"/>
    </row>
    <row r="186" spans="1:5" ht="24" customHeight="1" x14ac:dyDescent="0.15">
      <c r="A186" s="189"/>
      <c r="B186" s="116" t="s">
        <v>50</v>
      </c>
      <c r="C186" s="117">
        <v>1980000</v>
      </c>
      <c r="D186" s="118" t="s">
        <v>85</v>
      </c>
      <c r="E186" s="119" t="s">
        <v>649</v>
      </c>
    </row>
    <row r="187" spans="1:5" ht="24" customHeight="1" x14ac:dyDescent="0.15">
      <c r="A187" s="189"/>
      <c r="B187" s="116" t="s">
        <v>51</v>
      </c>
      <c r="C187" s="120">
        <v>0.9494949494949495</v>
      </c>
      <c r="D187" s="118" t="s">
        <v>30</v>
      </c>
      <c r="E187" s="119">
        <v>1880000</v>
      </c>
    </row>
    <row r="188" spans="1:5" ht="24" customHeight="1" x14ac:dyDescent="0.15">
      <c r="A188" s="189"/>
      <c r="B188" s="116" t="s">
        <v>29</v>
      </c>
      <c r="C188" s="144">
        <v>44166</v>
      </c>
      <c r="D188" s="118" t="s">
        <v>84</v>
      </c>
      <c r="E188" s="121" t="s">
        <v>674</v>
      </c>
    </row>
    <row r="189" spans="1:5" ht="24" customHeight="1" x14ac:dyDescent="0.15">
      <c r="A189" s="189"/>
      <c r="B189" s="116" t="s">
        <v>52</v>
      </c>
      <c r="C189" s="143" t="s">
        <v>594</v>
      </c>
      <c r="D189" s="118" t="s">
        <v>53</v>
      </c>
      <c r="E189" s="123">
        <v>44168</v>
      </c>
    </row>
    <row r="190" spans="1:5" ht="24" customHeight="1" x14ac:dyDescent="0.15">
      <c r="A190" s="189"/>
      <c r="B190" s="116" t="s">
        <v>54</v>
      </c>
      <c r="C190" s="122" t="s">
        <v>202</v>
      </c>
      <c r="D190" s="118" t="s">
        <v>32</v>
      </c>
      <c r="E190" s="121" t="s">
        <v>675</v>
      </c>
    </row>
    <row r="191" spans="1:5" ht="24" customHeight="1" thickBot="1" x14ac:dyDescent="0.2">
      <c r="A191" s="190"/>
      <c r="B191" s="124" t="s">
        <v>55</v>
      </c>
      <c r="C191" s="142" t="s">
        <v>595</v>
      </c>
      <c r="D191" s="125" t="s">
        <v>56</v>
      </c>
      <c r="E191" s="126" t="s">
        <v>676</v>
      </c>
    </row>
    <row r="192" spans="1:5" ht="24" customHeight="1" thickTop="1" x14ac:dyDescent="0.15">
      <c r="A192" s="188" t="s">
        <v>48</v>
      </c>
      <c r="B192" s="114" t="s">
        <v>49</v>
      </c>
      <c r="C192" s="191" t="s">
        <v>335</v>
      </c>
      <c r="D192" s="192"/>
      <c r="E192" s="193"/>
    </row>
    <row r="193" spans="1:5" ht="24" customHeight="1" x14ac:dyDescent="0.15">
      <c r="A193" s="189"/>
      <c r="B193" s="116" t="s">
        <v>50</v>
      </c>
      <c r="C193" s="117">
        <v>2040000</v>
      </c>
      <c r="D193" s="118" t="s">
        <v>85</v>
      </c>
      <c r="E193" s="119" t="s">
        <v>589</v>
      </c>
    </row>
    <row r="194" spans="1:5" ht="24" customHeight="1" x14ac:dyDescent="0.15">
      <c r="A194" s="189"/>
      <c r="B194" s="116" t="s">
        <v>51</v>
      </c>
      <c r="C194" s="120">
        <v>0.94578431372549021</v>
      </c>
      <c r="D194" s="118" t="s">
        <v>30</v>
      </c>
      <c r="E194" s="119">
        <v>1929400</v>
      </c>
    </row>
    <row r="195" spans="1:5" ht="24" customHeight="1" x14ac:dyDescent="0.15">
      <c r="A195" s="189"/>
      <c r="B195" s="116" t="s">
        <v>29</v>
      </c>
      <c r="C195" s="144">
        <v>44173</v>
      </c>
      <c r="D195" s="118" t="s">
        <v>84</v>
      </c>
      <c r="E195" s="121" t="s">
        <v>677</v>
      </c>
    </row>
    <row r="196" spans="1:5" ht="24" customHeight="1" x14ac:dyDescent="0.15">
      <c r="A196" s="189"/>
      <c r="B196" s="116" t="s">
        <v>52</v>
      </c>
      <c r="C196" s="143" t="s">
        <v>594</v>
      </c>
      <c r="D196" s="118" t="s">
        <v>53</v>
      </c>
      <c r="E196" s="123"/>
    </row>
    <row r="197" spans="1:5" ht="24" customHeight="1" x14ac:dyDescent="0.15">
      <c r="A197" s="189"/>
      <c r="B197" s="116" t="s">
        <v>54</v>
      </c>
      <c r="C197" s="122" t="s">
        <v>202</v>
      </c>
      <c r="D197" s="118" t="s">
        <v>32</v>
      </c>
      <c r="E197" s="121" t="s">
        <v>678</v>
      </c>
    </row>
    <row r="198" spans="1:5" ht="24" customHeight="1" thickBot="1" x14ac:dyDescent="0.2">
      <c r="A198" s="190"/>
      <c r="B198" s="124" t="s">
        <v>55</v>
      </c>
      <c r="C198" s="142" t="s">
        <v>595</v>
      </c>
      <c r="D198" s="125" t="s">
        <v>56</v>
      </c>
      <c r="E198" s="126" t="s">
        <v>679</v>
      </c>
    </row>
    <row r="199" spans="1:5" ht="24" customHeight="1" thickTop="1" x14ac:dyDescent="0.15">
      <c r="A199" s="188" t="s">
        <v>48</v>
      </c>
      <c r="B199" s="114" t="s">
        <v>49</v>
      </c>
      <c r="C199" s="191" t="s">
        <v>680</v>
      </c>
      <c r="D199" s="192"/>
      <c r="E199" s="193"/>
    </row>
    <row r="200" spans="1:5" ht="24" customHeight="1" x14ac:dyDescent="0.15">
      <c r="A200" s="189"/>
      <c r="B200" s="116" t="s">
        <v>50</v>
      </c>
      <c r="C200" s="117">
        <v>3080000</v>
      </c>
      <c r="D200" s="118" t="s">
        <v>85</v>
      </c>
      <c r="E200" s="119" t="s">
        <v>611</v>
      </c>
    </row>
    <row r="201" spans="1:5" ht="24" customHeight="1" x14ac:dyDescent="0.15">
      <c r="A201" s="189"/>
      <c r="B201" s="116" t="s">
        <v>51</v>
      </c>
      <c r="C201" s="120">
        <v>0.95</v>
      </c>
      <c r="D201" s="118" t="s">
        <v>30</v>
      </c>
      <c r="E201" s="119">
        <v>2926000</v>
      </c>
    </row>
    <row r="202" spans="1:5" ht="24" customHeight="1" x14ac:dyDescent="0.15">
      <c r="A202" s="189"/>
      <c r="B202" s="116" t="s">
        <v>29</v>
      </c>
      <c r="C202" s="144">
        <v>44173</v>
      </c>
      <c r="D202" s="118" t="s">
        <v>84</v>
      </c>
      <c r="E202" s="121" t="s">
        <v>681</v>
      </c>
    </row>
    <row r="203" spans="1:5" ht="24" customHeight="1" x14ac:dyDescent="0.15">
      <c r="A203" s="189"/>
      <c r="B203" s="116" t="s">
        <v>52</v>
      </c>
      <c r="C203" s="143" t="s">
        <v>594</v>
      </c>
      <c r="D203" s="118" t="s">
        <v>53</v>
      </c>
      <c r="E203" s="123" t="s">
        <v>682</v>
      </c>
    </row>
    <row r="204" spans="1:5" ht="24" customHeight="1" x14ac:dyDescent="0.15">
      <c r="A204" s="189"/>
      <c r="B204" s="116" t="s">
        <v>54</v>
      </c>
      <c r="C204" s="122" t="s">
        <v>202</v>
      </c>
      <c r="D204" s="118" t="s">
        <v>32</v>
      </c>
      <c r="E204" s="121" t="s">
        <v>710</v>
      </c>
    </row>
    <row r="205" spans="1:5" ht="24" customHeight="1" thickBot="1" x14ac:dyDescent="0.2">
      <c r="A205" s="190"/>
      <c r="B205" s="124" t="s">
        <v>55</v>
      </c>
      <c r="C205" s="142" t="s">
        <v>595</v>
      </c>
      <c r="D205" s="125" t="s">
        <v>56</v>
      </c>
      <c r="E205" s="126" t="s">
        <v>651</v>
      </c>
    </row>
    <row r="206" spans="1:5" ht="24" customHeight="1" thickTop="1" x14ac:dyDescent="0.15">
      <c r="A206" s="188" t="s">
        <v>48</v>
      </c>
      <c r="B206" s="114" t="s">
        <v>49</v>
      </c>
      <c r="C206" s="191" t="s">
        <v>683</v>
      </c>
      <c r="D206" s="192"/>
      <c r="E206" s="193"/>
    </row>
    <row r="207" spans="1:5" ht="24" customHeight="1" x14ac:dyDescent="0.15">
      <c r="A207" s="189"/>
      <c r="B207" s="116" t="s">
        <v>50</v>
      </c>
      <c r="C207" s="117">
        <v>5500000</v>
      </c>
      <c r="D207" s="118" t="s">
        <v>85</v>
      </c>
      <c r="E207" s="119" t="s">
        <v>592</v>
      </c>
    </row>
    <row r="208" spans="1:5" ht="24" customHeight="1" x14ac:dyDescent="0.15">
      <c r="A208" s="189"/>
      <c r="B208" s="116" t="s">
        <v>51</v>
      </c>
      <c r="C208" s="120">
        <v>0.93</v>
      </c>
      <c r="D208" s="118" t="s">
        <v>30</v>
      </c>
      <c r="E208" s="119">
        <v>5115000</v>
      </c>
    </row>
    <row r="209" spans="1:5" ht="24" customHeight="1" x14ac:dyDescent="0.15">
      <c r="A209" s="189"/>
      <c r="B209" s="116" t="s">
        <v>29</v>
      </c>
      <c r="C209" s="144">
        <v>44174</v>
      </c>
      <c r="D209" s="118" t="s">
        <v>84</v>
      </c>
      <c r="E209" s="121" t="s">
        <v>684</v>
      </c>
    </row>
    <row r="210" spans="1:5" ht="24" customHeight="1" x14ac:dyDescent="0.15">
      <c r="A210" s="189"/>
      <c r="B210" s="116" t="s">
        <v>52</v>
      </c>
      <c r="C210" s="143" t="s">
        <v>594</v>
      </c>
      <c r="D210" s="118" t="s">
        <v>53</v>
      </c>
      <c r="E210" s="123"/>
    </row>
    <row r="211" spans="1:5" ht="24" customHeight="1" x14ac:dyDescent="0.15">
      <c r="A211" s="189"/>
      <c r="B211" s="116" t="s">
        <v>54</v>
      </c>
      <c r="C211" s="122" t="s">
        <v>194</v>
      </c>
      <c r="D211" s="118" t="s">
        <v>32</v>
      </c>
      <c r="E211" s="121" t="s">
        <v>685</v>
      </c>
    </row>
    <row r="212" spans="1:5" ht="24" customHeight="1" thickBot="1" x14ac:dyDescent="0.2">
      <c r="A212" s="190"/>
      <c r="B212" s="124" t="s">
        <v>55</v>
      </c>
      <c r="C212" s="142" t="s">
        <v>595</v>
      </c>
      <c r="D212" s="125" t="s">
        <v>56</v>
      </c>
      <c r="E212" s="126" t="s">
        <v>686</v>
      </c>
    </row>
    <row r="213" spans="1:5" ht="24" customHeight="1" thickTop="1" x14ac:dyDescent="0.15">
      <c r="A213" s="188" t="s">
        <v>48</v>
      </c>
      <c r="B213" s="114" t="s">
        <v>49</v>
      </c>
      <c r="C213" s="191" t="s">
        <v>312</v>
      </c>
      <c r="D213" s="192"/>
      <c r="E213" s="193"/>
    </row>
    <row r="214" spans="1:5" ht="24" customHeight="1" x14ac:dyDescent="0.15">
      <c r="A214" s="189"/>
      <c r="B214" s="116" t="s">
        <v>50</v>
      </c>
      <c r="C214" s="117">
        <v>300000</v>
      </c>
      <c r="D214" s="118" t="s">
        <v>85</v>
      </c>
      <c r="E214" s="119" t="s">
        <v>606</v>
      </c>
    </row>
    <row r="215" spans="1:5" ht="24" customHeight="1" x14ac:dyDescent="0.15">
      <c r="A215" s="189"/>
      <c r="B215" s="116" t="s">
        <v>51</v>
      </c>
      <c r="C215" s="120">
        <v>0.91666666666666663</v>
      </c>
      <c r="D215" s="118" t="s">
        <v>30</v>
      </c>
      <c r="E215" s="119">
        <v>275000</v>
      </c>
    </row>
    <row r="216" spans="1:5" ht="24" customHeight="1" x14ac:dyDescent="0.15">
      <c r="A216" s="189"/>
      <c r="B216" s="116" t="s">
        <v>29</v>
      </c>
      <c r="C216" s="144">
        <v>44175</v>
      </c>
      <c r="D216" s="118" t="s">
        <v>84</v>
      </c>
      <c r="E216" s="121" t="s">
        <v>687</v>
      </c>
    </row>
    <row r="217" spans="1:5" ht="24" customHeight="1" x14ac:dyDescent="0.15">
      <c r="A217" s="189"/>
      <c r="B217" s="116" t="s">
        <v>52</v>
      </c>
      <c r="C217" s="143" t="s">
        <v>594</v>
      </c>
      <c r="D217" s="118" t="s">
        <v>53</v>
      </c>
      <c r="E217" s="123">
        <v>44176</v>
      </c>
    </row>
    <row r="218" spans="1:5" ht="24" customHeight="1" x14ac:dyDescent="0.15">
      <c r="A218" s="189"/>
      <c r="B218" s="116" t="s">
        <v>54</v>
      </c>
      <c r="C218" s="122" t="s">
        <v>194</v>
      </c>
      <c r="D218" s="118" t="s">
        <v>32</v>
      </c>
      <c r="E218" s="121" t="s">
        <v>711</v>
      </c>
    </row>
    <row r="219" spans="1:5" ht="24" customHeight="1" thickBot="1" x14ac:dyDescent="0.2">
      <c r="A219" s="190"/>
      <c r="B219" s="124" t="s">
        <v>55</v>
      </c>
      <c r="C219" s="142" t="s">
        <v>595</v>
      </c>
      <c r="D219" s="125" t="s">
        <v>56</v>
      </c>
      <c r="E219" s="126" t="s">
        <v>313</v>
      </c>
    </row>
    <row r="220" spans="1:5" ht="24" customHeight="1" thickTop="1" x14ac:dyDescent="0.15">
      <c r="A220" s="188" t="s">
        <v>48</v>
      </c>
      <c r="B220" s="114" t="s">
        <v>49</v>
      </c>
      <c r="C220" s="191" t="s">
        <v>324</v>
      </c>
      <c r="D220" s="192"/>
      <c r="E220" s="193"/>
    </row>
    <row r="221" spans="1:5" ht="24" customHeight="1" x14ac:dyDescent="0.15">
      <c r="A221" s="189"/>
      <c r="B221" s="116" t="s">
        <v>50</v>
      </c>
      <c r="C221" s="117">
        <v>10000000</v>
      </c>
      <c r="D221" s="118" t="s">
        <v>85</v>
      </c>
      <c r="E221" s="119" t="s">
        <v>688</v>
      </c>
    </row>
    <row r="222" spans="1:5" ht="24" customHeight="1" x14ac:dyDescent="0.15">
      <c r="A222" s="189"/>
      <c r="B222" s="116" t="s">
        <v>51</v>
      </c>
      <c r="C222" s="120">
        <v>0.96799999999999997</v>
      </c>
      <c r="D222" s="118" t="s">
        <v>30</v>
      </c>
      <c r="E222" s="119">
        <v>9680000</v>
      </c>
    </row>
    <row r="223" spans="1:5" ht="24" customHeight="1" x14ac:dyDescent="0.15">
      <c r="A223" s="189"/>
      <c r="B223" s="116" t="s">
        <v>29</v>
      </c>
      <c r="C223" s="144">
        <v>44176</v>
      </c>
      <c r="D223" s="118" t="s">
        <v>84</v>
      </c>
      <c r="E223" s="121" t="s">
        <v>689</v>
      </c>
    </row>
    <row r="224" spans="1:5" ht="24" customHeight="1" x14ac:dyDescent="0.15">
      <c r="A224" s="189"/>
      <c r="B224" s="116" t="s">
        <v>52</v>
      </c>
      <c r="C224" s="143" t="s">
        <v>594</v>
      </c>
      <c r="D224" s="118" t="s">
        <v>53</v>
      </c>
      <c r="E224" s="123"/>
    </row>
    <row r="225" spans="1:5" ht="24" customHeight="1" x14ac:dyDescent="0.15">
      <c r="A225" s="189"/>
      <c r="B225" s="116" t="s">
        <v>54</v>
      </c>
      <c r="C225" s="122" t="s">
        <v>202</v>
      </c>
      <c r="D225" s="118" t="s">
        <v>32</v>
      </c>
      <c r="E225" s="121" t="s">
        <v>690</v>
      </c>
    </row>
    <row r="226" spans="1:5" ht="24" customHeight="1" thickBot="1" x14ac:dyDescent="0.2">
      <c r="A226" s="190"/>
      <c r="B226" s="124" t="s">
        <v>55</v>
      </c>
      <c r="C226" s="142" t="s">
        <v>595</v>
      </c>
      <c r="D226" s="125" t="s">
        <v>56</v>
      </c>
      <c r="E226" s="126" t="s">
        <v>691</v>
      </c>
    </row>
    <row r="227" spans="1:5" ht="24" customHeight="1" thickTop="1" x14ac:dyDescent="0.15">
      <c r="A227" s="188" t="s">
        <v>48</v>
      </c>
      <c r="B227" s="114" t="s">
        <v>49</v>
      </c>
      <c r="C227" s="191" t="s">
        <v>692</v>
      </c>
      <c r="D227" s="192"/>
      <c r="E227" s="193"/>
    </row>
    <row r="228" spans="1:5" ht="24" customHeight="1" x14ac:dyDescent="0.15">
      <c r="A228" s="189"/>
      <c r="B228" s="116" t="s">
        <v>50</v>
      </c>
      <c r="C228" s="117">
        <v>4700000</v>
      </c>
      <c r="D228" s="118" t="s">
        <v>85</v>
      </c>
      <c r="E228" s="119" t="s">
        <v>693</v>
      </c>
    </row>
    <row r="229" spans="1:5" ht="24" customHeight="1" x14ac:dyDescent="0.15">
      <c r="A229" s="189"/>
      <c r="B229" s="116" t="s">
        <v>51</v>
      </c>
      <c r="C229" s="120">
        <v>0.93617021276595747</v>
      </c>
      <c r="D229" s="118" t="s">
        <v>30</v>
      </c>
      <c r="E229" s="119">
        <v>4400000</v>
      </c>
    </row>
    <row r="230" spans="1:5" ht="24" customHeight="1" x14ac:dyDescent="0.15">
      <c r="A230" s="189"/>
      <c r="B230" s="116" t="s">
        <v>29</v>
      </c>
      <c r="C230" s="144">
        <v>44176</v>
      </c>
      <c r="D230" s="118" t="s">
        <v>84</v>
      </c>
      <c r="E230" s="121" t="s">
        <v>694</v>
      </c>
    </row>
    <row r="231" spans="1:5" ht="24" customHeight="1" x14ac:dyDescent="0.15">
      <c r="A231" s="189"/>
      <c r="B231" s="116" t="s">
        <v>52</v>
      </c>
      <c r="C231" s="143" t="s">
        <v>594</v>
      </c>
      <c r="D231" s="118" t="s">
        <v>53</v>
      </c>
      <c r="E231" s="123"/>
    </row>
    <row r="232" spans="1:5" ht="24" customHeight="1" x14ac:dyDescent="0.15">
      <c r="A232" s="189"/>
      <c r="B232" s="116" t="s">
        <v>54</v>
      </c>
      <c r="C232" s="122" t="s">
        <v>194</v>
      </c>
      <c r="D232" s="118" t="s">
        <v>32</v>
      </c>
      <c r="E232" s="121" t="s">
        <v>695</v>
      </c>
    </row>
    <row r="233" spans="1:5" ht="24" customHeight="1" thickBot="1" x14ac:dyDescent="0.2">
      <c r="A233" s="190"/>
      <c r="B233" s="124" t="s">
        <v>55</v>
      </c>
      <c r="C233" s="142" t="s">
        <v>595</v>
      </c>
      <c r="D233" s="125" t="s">
        <v>56</v>
      </c>
      <c r="E233" s="126" t="s">
        <v>696</v>
      </c>
    </row>
    <row r="234" spans="1:5" ht="24" customHeight="1" thickTop="1" x14ac:dyDescent="0.15">
      <c r="A234" s="188" t="s">
        <v>48</v>
      </c>
      <c r="B234" s="114" t="s">
        <v>49</v>
      </c>
      <c r="C234" s="191" t="s">
        <v>697</v>
      </c>
      <c r="D234" s="192"/>
      <c r="E234" s="193"/>
    </row>
    <row r="235" spans="1:5" ht="24" customHeight="1" x14ac:dyDescent="0.15">
      <c r="A235" s="189"/>
      <c r="B235" s="116" t="s">
        <v>50</v>
      </c>
      <c r="C235" s="117">
        <v>2800000</v>
      </c>
      <c r="D235" s="118" t="s">
        <v>85</v>
      </c>
      <c r="E235" s="119" t="s">
        <v>698</v>
      </c>
    </row>
    <row r="236" spans="1:5" ht="24" customHeight="1" x14ac:dyDescent="0.15">
      <c r="A236" s="189"/>
      <c r="B236" s="116" t="s">
        <v>51</v>
      </c>
      <c r="C236" s="120">
        <v>0.95</v>
      </c>
      <c r="D236" s="118" t="s">
        <v>30</v>
      </c>
      <c r="E236" s="119">
        <v>2660000</v>
      </c>
    </row>
    <row r="237" spans="1:5" ht="24" customHeight="1" x14ac:dyDescent="0.15">
      <c r="A237" s="189"/>
      <c r="B237" s="116" t="s">
        <v>29</v>
      </c>
      <c r="C237" s="144">
        <v>44176</v>
      </c>
      <c r="D237" s="118" t="s">
        <v>84</v>
      </c>
      <c r="E237" s="121" t="s">
        <v>699</v>
      </c>
    </row>
    <row r="238" spans="1:5" ht="24" customHeight="1" x14ac:dyDescent="0.15">
      <c r="A238" s="189"/>
      <c r="B238" s="116" t="s">
        <v>52</v>
      </c>
      <c r="C238" s="143" t="s">
        <v>594</v>
      </c>
      <c r="D238" s="118" t="s">
        <v>53</v>
      </c>
      <c r="E238" s="123"/>
    </row>
    <row r="239" spans="1:5" ht="24" customHeight="1" x14ac:dyDescent="0.15">
      <c r="A239" s="189"/>
      <c r="B239" s="116" t="s">
        <v>54</v>
      </c>
      <c r="C239" s="122" t="s">
        <v>202</v>
      </c>
      <c r="D239" s="118" t="s">
        <v>32</v>
      </c>
      <c r="E239" s="121" t="s">
        <v>700</v>
      </c>
    </row>
    <row r="240" spans="1:5" ht="24" customHeight="1" thickBot="1" x14ac:dyDescent="0.2">
      <c r="A240" s="190"/>
      <c r="B240" s="124" t="s">
        <v>55</v>
      </c>
      <c r="C240" s="142" t="s">
        <v>595</v>
      </c>
      <c r="D240" s="125" t="s">
        <v>56</v>
      </c>
      <c r="E240" s="126" t="s">
        <v>701</v>
      </c>
    </row>
    <row r="241" ht="24" customHeight="1" thickTop="1" x14ac:dyDescent="0.15"/>
  </sheetData>
  <mergeCells count="68">
    <mergeCell ref="A220:A226"/>
    <mergeCell ref="C220:E220"/>
    <mergeCell ref="A227:A233"/>
    <mergeCell ref="C227:E227"/>
    <mergeCell ref="A234:A240"/>
    <mergeCell ref="C234:E234"/>
    <mergeCell ref="A199:A205"/>
    <mergeCell ref="C199:E199"/>
    <mergeCell ref="A206:A212"/>
    <mergeCell ref="C206:E206"/>
    <mergeCell ref="A213:A219"/>
    <mergeCell ref="C213:E213"/>
    <mergeCell ref="A178:A184"/>
    <mergeCell ref="C178:E178"/>
    <mergeCell ref="A185:A191"/>
    <mergeCell ref="C185:E185"/>
    <mergeCell ref="A192:A198"/>
    <mergeCell ref="C192:E192"/>
    <mergeCell ref="A157:A163"/>
    <mergeCell ref="C157:E157"/>
    <mergeCell ref="A164:A170"/>
    <mergeCell ref="C164:E164"/>
    <mergeCell ref="A171:A177"/>
    <mergeCell ref="C171:E171"/>
    <mergeCell ref="A136:A142"/>
    <mergeCell ref="C136:E136"/>
    <mergeCell ref="A143:A149"/>
    <mergeCell ref="C143:E143"/>
    <mergeCell ref="A150:A156"/>
    <mergeCell ref="C150:E150"/>
    <mergeCell ref="A115:A121"/>
    <mergeCell ref="C115:E115"/>
    <mergeCell ref="A122:A128"/>
    <mergeCell ref="C122:E122"/>
    <mergeCell ref="A129:A135"/>
    <mergeCell ref="C129:E129"/>
    <mergeCell ref="A94:A100"/>
    <mergeCell ref="C94:E94"/>
    <mergeCell ref="A101:A107"/>
    <mergeCell ref="C101:E101"/>
    <mergeCell ref="A108:A114"/>
    <mergeCell ref="C108:E108"/>
    <mergeCell ref="A73:A79"/>
    <mergeCell ref="C73:E73"/>
    <mergeCell ref="A80:A86"/>
    <mergeCell ref="C80:E80"/>
    <mergeCell ref="A87:A93"/>
    <mergeCell ref="C87:E87"/>
    <mergeCell ref="A52:A58"/>
    <mergeCell ref="C52:E52"/>
    <mergeCell ref="A59:A65"/>
    <mergeCell ref="C59:E59"/>
    <mergeCell ref="A66:A72"/>
    <mergeCell ref="C66:E66"/>
    <mergeCell ref="A45:A51"/>
    <mergeCell ref="C45:E45"/>
    <mergeCell ref="A3:A9"/>
    <mergeCell ref="C3:E3"/>
    <mergeCell ref="A31:A37"/>
    <mergeCell ref="C31:E31"/>
    <mergeCell ref="A38:A44"/>
    <mergeCell ref="C38:E38"/>
    <mergeCell ref="A10:A16"/>
    <mergeCell ref="C10:E10"/>
    <mergeCell ref="A17:A23"/>
    <mergeCell ref="C17:E17"/>
    <mergeCell ref="A24:A30"/>
    <mergeCell ref="C24:E24"/>
  </mergeCells>
  <phoneticPr fontId="2" type="noConversion"/>
  <conditionalFormatting sqref="C7:C8">
    <cfRule type="duplicateValues" dxfId="67" priority="87"/>
  </conditionalFormatting>
  <conditionalFormatting sqref="C9">
    <cfRule type="duplicateValues" dxfId="66" priority="86"/>
  </conditionalFormatting>
  <conditionalFormatting sqref="C14:C15">
    <cfRule type="duplicateValues" dxfId="65" priority="70"/>
  </conditionalFormatting>
  <conditionalFormatting sqref="C16">
    <cfRule type="duplicateValues" dxfId="64" priority="69"/>
  </conditionalFormatting>
  <conditionalFormatting sqref="C21:C22">
    <cfRule type="duplicateValues" dxfId="63" priority="68"/>
  </conditionalFormatting>
  <conditionalFormatting sqref="C23">
    <cfRule type="duplicateValues" dxfId="62" priority="67"/>
  </conditionalFormatting>
  <conditionalFormatting sqref="C28:C29">
    <cfRule type="duplicateValues" dxfId="61" priority="66"/>
  </conditionalFormatting>
  <conditionalFormatting sqref="C30">
    <cfRule type="duplicateValues" dxfId="60" priority="65"/>
  </conditionalFormatting>
  <conditionalFormatting sqref="C35:C36">
    <cfRule type="duplicateValues" dxfId="59" priority="64"/>
  </conditionalFormatting>
  <conditionalFormatting sqref="C37">
    <cfRule type="duplicateValues" dxfId="58" priority="63"/>
  </conditionalFormatting>
  <conditionalFormatting sqref="C42:C43">
    <cfRule type="duplicateValues" dxfId="57" priority="62"/>
  </conditionalFormatting>
  <conditionalFormatting sqref="C44">
    <cfRule type="duplicateValues" dxfId="56" priority="61"/>
  </conditionalFormatting>
  <conditionalFormatting sqref="C49:C50">
    <cfRule type="duplicateValues" dxfId="55" priority="60"/>
  </conditionalFormatting>
  <conditionalFormatting sqref="C51">
    <cfRule type="duplicateValues" dxfId="54" priority="59"/>
  </conditionalFormatting>
  <conditionalFormatting sqref="C56:C57">
    <cfRule type="duplicateValues" dxfId="53" priority="58"/>
  </conditionalFormatting>
  <conditionalFormatting sqref="C58">
    <cfRule type="duplicateValues" dxfId="52" priority="57"/>
  </conditionalFormatting>
  <conditionalFormatting sqref="C63:C64">
    <cfRule type="duplicateValues" dxfId="51" priority="56"/>
  </conditionalFormatting>
  <conditionalFormatting sqref="C65">
    <cfRule type="duplicateValues" dxfId="50" priority="55"/>
  </conditionalFormatting>
  <conditionalFormatting sqref="C70:C71">
    <cfRule type="duplicateValues" dxfId="49" priority="54"/>
  </conditionalFormatting>
  <conditionalFormatting sqref="C72">
    <cfRule type="duplicateValues" dxfId="48" priority="53"/>
  </conditionalFormatting>
  <conditionalFormatting sqref="C77:C78">
    <cfRule type="duplicateValues" dxfId="47" priority="52"/>
  </conditionalFormatting>
  <conditionalFormatting sqref="C79">
    <cfRule type="duplicateValues" dxfId="46" priority="51"/>
  </conditionalFormatting>
  <conditionalFormatting sqref="C84:C85">
    <cfRule type="duplicateValues" dxfId="45" priority="50"/>
  </conditionalFormatting>
  <conditionalFormatting sqref="C86">
    <cfRule type="duplicateValues" dxfId="44" priority="49"/>
  </conditionalFormatting>
  <conditionalFormatting sqref="C91:C92">
    <cfRule type="duplicateValues" dxfId="43" priority="48"/>
  </conditionalFormatting>
  <conditionalFormatting sqref="C93">
    <cfRule type="duplicateValues" dxfId="42" priority="47"/>
  </conditionalFormatting>
  <conditionalFormatting sqref="C98:C99">
    <cfRule type="duplicateValues" dxfId="41" priority="46"/>
  </conditionalFormatting>
  <conditionalFormatting sqref="C100">
    <cfRule type="duplicateValues" dxfId="40" priority="45"/>
  </conditionalFormatting>
  <conditionalFormatting sqref="C105:C106">
    <cfRule type="duplicateValues" dxfId="39" priority="44"/>
  </conditionalFormatting>
  <conditionalFormatting sqref="C107">
    <cfRule type="duplicateValues" dxfId="38" priority="43"/>
  </conditionalFormatting>
  <conditionalFormatting sqref="C112:C113">
    <cfRule type="duplicateValues" dxfId="37" priority="42"/>
  </conditionalFormatting>
  <conditionalFormatting sqref="C114">
    <cfRule type="duplicateValues" dxfId="36" priority="41"/>
  </conditionalFormatting>
  <conditionalFormatting sqref="C119:C120">
    <cfRule type="duplicateValues" dxfId="35" priority="40"/>
  </conditionalFormatting>
  <conditionalFormatting sqref="C121">
    <cfRule type="duplicateValues" dxfId="34" priority="39"/>
  </conditionalFormatting>
  <conditionalFormatting sqref="C126:C127">
    <cfRule type="duplicateValues" dxfId="33" priority="38"/>
  </conditionalFormatting>
  <conditionalFormatting sqref="C128">
    <cfRule type="duplicateValues" dxfId="32" priority="37"/>
  </conditionalFormatting>
  <conditionalFormatting sqref="C133:C134">
    <cfRule type="duplicateValues" dxfId="31" priority="36"/>
  </conditionalFormatting>
  <conditionalFormatting sqref="C135">
    <cfRule type="duplicateValues" dxfId="30" priority="35"/>
  </conditionalFormatting>
  <conditionalFormatting sqref="C140:C141">
    <cfRule type="duplicateValues" dxfId="29" priority="34"/>
  </conditionalFormatting>
  <conditionalFormatting sqref="C142">
    <cfRule type="duplicateValues" dxfId="28" priority="33"/>
  </conditionalFormatting>
  <conditionalFormatting sqref="C147:C148">
    <cfRule type="duplicateValues" dxfId="27" priority="32"/>
  </conditionalFormatting>
  <conditionalFormatting sqref="C149">
    <cfRule type="duplicateValues" dxfId="26" priority="31"/>
  </conditionalFormatting>
  <conditionalFormatting sqref="C154:C155">
    <cfRule type="duplicateValues" dxfId="25" priority="30"/>
  </conditionalFormatting>
  <conditionalFormatting sqref="C156">
    <cfRule type="duplicateValues" dxfId="24" priority="29"/>
  </conditionalFormatting>
  <conditionalFormatting sqref="C161:C162">
    <cfRule type="duplicateValues" dxfId="23" priority="28"/>
  </conditionalFormatting>
  <conditionalFormatting sqref="C163">
    <cfRule type="duplicateValues" dxfId="22" priority="27"/>
  </conditionalFormatting>
  <conditionalFormatting sqref="C168:C169">
    <cfRule type="duplicateValues" dxfId="21" priority="26"/>
  </conditionalFormatting>
  <conditionalFormatting sqref="C170">
    <cfRule type="duplicateValues" dxfId="20" priority="25"/>
  </conditionalFormatting>
  <conditionalFormatting sqref="C175:C176">
    <cfRule type="duplicateValues" dxfId="19" priority="24"/>
  </conditionalFormatting>
  <conditionalFormatting sqref="C177">
    <cfRule type="duplicateValues" dxfId="18" priority="23"/>
  </conditionalFormatting>
  <conditionalFormatting sqref="C182:C183">
    <cfRule type="duplicateValues" dxfId="17" priority="22"/>
  </conditionalFormatting>
  <conditionalFormatting sqref="C184">
    <cfRule type="duplicateValues" dxfId="16" priority="21"/>
  </conditionalFormatting>
  <conditionalFormatting sqref="C189:C190">
    <cfRule type="duplicateValues" dxfId="15" priority="20"/>
  </conditionalFormatting>
  <conditionalFormatting sqref="C191">
    <cfRule type="duplicateValues" dxfId="14" priority="19"/>
  </conditionalFormatting>
  <conditionalFormatting sqref="C196:C197">
    <cfRule type="duplicateValues" dxfId="13" priority="18"/>
  </conditionalFormatting>
  <conditionalFormatting sqref="C198">
    <cfRule type="duplicateValues" dxfId="12" priority="17"/>
  </conditionalFormatting>
  <conditionalFormatting sqref="C203:C204">
    <cfRule type="duplicateValues" dxfId="11" priority="16"/>
  </conditionalFormatting>
  <conditionalFormatting sqref="C205">
    <cfRule type="duplicateValues" dxfId="10" priority="15"/>
  </conditionalFormatting>
  <conditionalFormatting sqref="C210:C211">
    <cfRule type="duplicateValues" dxfId="9" priority="14"/>
  </conditionalFormatting>
  <conditionalFormatting sqref="C212">
    <cfRule type="duplicateValues" dxfId="8" priority="13"/>
  </conditionalFormatting>
  <conditionalFormatting sqref="C217:C218">
    <cfRule type="duplicateValues" dxfId="7" priority="12"/>
  </conditionalFormatting>
  <conditionalFormatting sqref="C219">
    <cfRule type="duplicateValues" dxfId="6" priority="11"/>
  </conditionalFormatting>
  <conditionalFormatting sqref="C224:C225">
    <cfRule type="duplicateValues" dxfId="5" priority="10"/>
  </conditionalFormatting>
  <conditionalFormatting sqref="C226">
    <cfRule type="duplicateValues" dxfId="4" priority="9"/>
  </conditionalFormatting>
  <conditionalFormatting sqref="C231:C232">
    <cfRule type="duplicateValues" dxfId="3" priority="8"/>
  </conditionalFormatting>
  <conditionalFormatting sqref="C233">
    <cfRule type="duplicateValues" dxfId="2" priority="7"/>
  </conditionalFormatting>
  <conditionalFormatting sqref="C238:C239">
    <cfRule type="duplicateValues" dxfId="1" priority="6"/>
  </conditionalFormatting>
  <conditionalFormatting sqref="C240">
    <cfRule type="duplicateValues" dxfId="0" priority="5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56" customWidth="1"/>
    <col min="2" max="2" width="20.44140625" style="56" customWidth="1"/>
    <col min="3" max="3" width="18.33203125" style="56" customWidth="1"/>
    <col min="4" max="6" width="15.5546875" style="56" customWidth="1"/>
    <col min="7" max="16384" width="8.88671875" style="31"/>
  </cols>
  <sheetData>
    <row r="1" spans="1:6" s="68" customFormat="1" ht="36" customHeight="1" x14ac:dyDescent="0.15">
      <c r="A1" s="17" t="s">
        <v>20</v>
      </c>
      <c r="B1" s="17"/>
      <c r="C1" s="17"/>
      <c r="D1" s="17"/>
      <c r="E1" s="17"/>
      <c r="F1" s="17"/>
    </row>
    <row r="2" spans="1:6" ht="20.25" customHeight="1" thickBot="1" x14ac:dyDescent="0.2">
      <c r="A2" s="91" t="s">
        <v>171</v>
      </c>
      <c r="B2" s="60"/>
      <c r="C2" s="50"/>
      <c r="D2" s="50"/>
      <c r="E2" s="50"/>
      <c r="F2" s="51" t="s">
        <v>91</v>
      </c>
    </row>
    <row r="3" spans="1:6" ht="20.25" customHeight="1" thickTop="1" x14ac:dyDescent="0.15">
      <c r="A3" s="93" t="s">
        <v>28</v>
      </c>
      <c r="B3" s="213" t="s">
        <v>526</v>
      </c>
      <c r="C3" s="213"/>
      <c r="D3" s="213"/>
      <c r="E3" s="213"/>
      <c r="F3" s="214"/>
    </row>
    <row r="4" spans="1:6" ht="20.25" customHeight="1" x14ac:dyDescent="0.15">
      <c r="A4" s="215" t="s">
        <v>36</v>
      </c>
      <c r="B4" s="204" t="s">
        <v>29</v>
      </c>
      <c r="C4" s="194" t="s">
        <v>78</v>
      </c>
      <c r="D4" s="148" t="s">
        <v>37</v>
      </c>
      <c r="E4" s="148" t="s">
        <v>30</v>
      </c>
      <c r="F4" s="149" t="s">
        <v>99</v>
      </c>
    </row>
    <row r="5" spans="1:6" ht="20.25" customHeight="1" x14ac:dyDescent="0.15">
      <c r="A5" s="216"/>
      <c r="B5" s="204"/>
      <c r="C5" s="195"/>
      <c r="D5" s="148" t="s">
        <v>38</v>
      </c>
      <c r="E5" s="148" t="s">
        <v>31</v>
      </c>
      <c r="F5" s="149" t="s">
        <v>39</v>
      </c>
    </row>
    <row r="6" spans="1:6" ht="20.25" customHeight="1" x14ac:dyDescent="0.15">
      <c r="A6" s="216"/>
      <c r="B6" s="196">
        <v>44138</v>
      </c>
      <c r="C6" s="197" t="s">
        <v>593</v>
      </c>
      <c r="D6" s="199">
        <v>3000000</v>
      </c>
      <c r="E6" s="199">
        <v>2850000</v>
      </c>
      <c r="F6" s="201">
        <v>0.95</v>
      </c>
    </row>
    <row r="7" spans="1:6" ht="20.25" customHeight="1" x14ac:dyDescent="0.15">
      <c r="A7" s="217"/>
      <c r="B7" s="196"/>
      <c r="C7" s="198"/>
      <c r="D7" s="200"/>
      <c r="E7" s="200"/>
      <c r="F7" s="201"/>
    </row>
    <row r="8" spans="1:6" ht="20.25" customHeight="1" x14ac:dyDescent="0.15">
      <c r="A8" s="202" t="s">
        <v>32</v>
      </c>
      <c r="B8" s="150" t="s">
        <v>33</v>
      </c>
      <c r="C8" s="150" t="s">
        <v>42</v>
      </c>
      <c r="D8" s="204" t="s">
        <v>34</v>
      </c>
      <c r="E8" s="204"/>
      <c r="F8" s="205"/>
    </row>
    <row r="9" spans="1:6" ht="20.25" customHeight="1" x14ac:dyDescent="0.15">
      <c r="A9" s="203"/>
      <c r="B9" s="10" t="s">
        <v>310</v>
      </c>
      <c r="C9" s="10" t="s">
        <v>315</v>
      </c>
      <c r="D9" s="206" t="s">
        <v>311</v>
      </c>
      <c r="E9" s="207"/>
      <c r="F9" s="208"/>
    </row>
    <row r="10" spans="1:6" ht="20.25" customHeight="1" x14ac:dyDescent="0.15">
      <c r="A10" s="103" t="s">
        <v>41</v>
      </c>
      <c r="B10" s="209" t="s">
        <v>595</v>
      </c>
      <c r="C10" s="209"/>
      <c r="D10" s="210"/>
      <c r="E10" s="210"/>
      <c r="F10" s="211"/>
    </row>
    <row r="11" spans="1:6" ht="20.25" customHeight="1" x14ac:dyDescent="0.15">
      <c r="A11" s="103" t="s">
        <v>40</v>
      </c>
      <c r="B11" s="212" t="s">
        <v>204</v>
      </c>
      <c r="C11" s="210"/>
      <c r="D11" s="210"/>
      <c r="E11" s="210"/>
      <c r="F11" s="211"/>
    </row>
    <row r="12" spans="1:6" ht="20.25" customHeight="1" thickBot="1" x14ac:dyDescent="0.2">
      <c r="A12" s="94" t="s">
        <v>35</v>
      </c>
      <c r="B12" s="218"/>
      <c r="C12" s="218"/>
      <c r="D12" s="218"/>
      <c r="E12" s="218"/>
      <c r="F12" s="219"/>
    </row>
    <row r="13" spans="1:6" ht="20.25" customHeight="1" thickTop="1" x14ac:dyDescent="0.15">
      <c r="A13" s="93" t="s">
        <v>28</v>
      </c>
      <c r="B13" s="213" t="s">
        <v>284</v>
      </c>
      <c r="C13" s="213"/>
      <c r="D13" s="213"/>
      <c r="E13" s="213"/>
      <c r="F13" s="214"/>
    </row>
    <row r="14" spans="1:6" ht="20.25" customHeight="1" x14ac:dyDescent="0.15">
      <c r="A14" s="215" t="s">
        <v>36</v>
      </c>
      <c r="B14" s="204" t="s">
        <v>29</v>
      </c>
      <c r="C14" s="194" t="s">
        <v>78</v>
      </c>
      <c r="D14" s="151" t="s">
        <v>37</v>
      </c>
      <c r="E14" s="151" t="s">
        <v>30</v>
      </c>
      <c r="F14" s="152" t="s">
        <v>99</v>
      </c>
    </row>
    <row r="15" spans="1:6" ht="20.25" customHeight="1" x14ac:dyDescent="0.15">
      <c r="A15" s="216"/>
      <c r="B15" s="204"/>
      <c r="C15" s="195"/>
      <c r="D15" s="151" t="s">
        <v>38</v>
      </c>
      <c r="E15" s="151" t="s">
        <v>31</v>
      </c>
      <c r="F15" s="152" t="s">
        <v>39</v>
      </c>
    </row>
    <row r="16" spans="1:6" ht="20.25" customHeight="1" x14ac:dyDescent="0.15">
      <c r="A16" s="216"/>
      <c r="B16" s="196">
        <v>44139</v>
      </c>
      <c r="C16" s="197" t="s">
        <v>597</v>
      </c>
      <c r="D16" s="199">
        <v>19600000</v>
      </c>
      <c r="E16" s="199">
        <v>16000000</v>
      </c>
      <c r="F16" s="201">
        <v>0.81632653061224492</v>
      </c>
    </row>
    <row r="17" spans="1:6" ht="20.25" customHeight="1" x14ac:dyDescent="0.15">
      <c r="A17" s="217"/>
      <c r="B17" s="196"/>
      <c r="C17" s="198"/>
      <c r="D17" s="200"/>
      <c r="E17" s="200"/>
      <c r="F17" s="201"/>
    </row>
    <row r="18" spans="1:6" ht="20.25" customHeight="1" x14ac:dyDescent="0.15">
      <c r="A18" s="202" t="s">
        <v>32</v>
      </c>
      <c r="B18" s="153" t="s">
        <v>33</v>
      </c>
      <c r="C18" s="153" t="s">
        <v>42</v>
      </c>
      <c r="D18" s="204" t="s">
        <v>34</v>
      </c>
      <c r="E18" s="204"/>
      <c r="F18" s="205"/>
    </row>
    <row r="19" spans="1:6" ht="20.25" customHeight="1" x14ac:dyDescent="0.15">
      <c r="A19" s="203"/>
      <c r="B19" s="10" t="s">
        <v>528</v>
      </c>
      <c r="C19" s="10" t="s">
        <v>712</v>
      </c>
      <c r="D19" s="206" t="s">
        <v>598</v>
      </c>
      <c r="E19" s="207"/>
      <c r="F19" s="208"/>
    </row>
    <row r="20" spans="1:6" ht="20.25" customHeight="1" x14ac:dyDescent="0.15">
      <c r="A20" s="103" t="s">
        <v>41</v>
      </c>
      <c r="B20" s="209" t="s">
        <v>595</v>
      </c>
      <c r="C20" s="209"/>
      <c r="D20" s="210"/>
      <c r="E20" s="210"/>
      <c r="F20" s="211"/>
    </row>
    <row r="21" spans="1:6" ht="20.25" customHeight="1" x14ac:dyDescent="0.15">
      <c r="A21" s="103" t="s">
        <v>40</v>
      </c>
      <c r="B21" s="212" t="s">
        <v>204</v>
      </c>
      <c r="C21" s="210"/>
      <c r="D21" s="210"/>
      <c r="E21" s="210"/>
      <c r="F21" s="211"/>
    </row>
    <row r="22" spans="1:6" ht="20.25" customHeight="1" thickBot="1" x14ac:dyDescent="0.2">
      <c r="A22" s="94" t="s">
        <v>35</v>
      </c>
      <c r="B22" s="218"/>
      <c r="C22" s="218"/>
      <c r="D22" s="218"/>
      <c r="E22" s="218"/>
      <c r="F22" s="219"/>
    </row>
    <row r="23" spans="1:6" ht="20.25" customHeight="1" thickTop="1" x14ac:dyDescent="0.15">
      <c r="A23" s="93" t="s">
        <v>28</v>
      </c>
      <c r="B23" s="213" t="s">
        <v>741</v>
      </c>
      <c r="C23" s="213"/>
      <c r="D23" s="213"/>
      <c r="E23" s="213"/>
      <c r="F23" s="214"/>
    </row>
    <row r="24" spans="1:6" ht="20.25" customHeight="1" x14ac:dyDescent="0.15">
      <c r="A24" s="215" t="s">
        <v>36</v>
      </c>
      <c r="B24" s="204" t="s">
        <v>29</v>
      </c>
      <c r="C24" s="194" t="s">
        <v>78</v>
      </c>
      <c r="D24" s="151" t="s">
        <v>37</v>
      </c>
      <c r="E24" s="151" t="s">
        <v>30</v>
      </c>
      <c r="F24" s="152" t="s">
        <v>99</v>
      </c>
    </row>
    <row r="25" spans="1:6" ht="20.25" customHeight="1" x14ac:dyDescent="0.15">
      <c r="A25" s="216"/>
      <c r="B25" s="204"/>
      <c r="C25" s="195"/>
      <c r="D25" s="151" t="s">
        <v>38</v>
      </c>
      <c r="E25" s="151" t="s">
        <v>31</v>
      </c>
      <c r="F25" s="152" t="s">
        <v>39</v>
      </c>
    </row>
    <row r="26" spans="1:6" ht="20.25" customHeight="1" x14ac:dyDescent="0.15">
      <c r="A26" s="216"/>
      <c r="B26" s="196">
        <v>44140</v>
      </c>
      <c r="C26" s="197" t="s">
        <v>743</v>
      </c>
      <c r="D26" s="199">
        <v>2150000</v>
      </c>
      <c r="E26" s="199">
        <v>2000000</v>
      </c>
      <c r="F26" s="201">
        <v>0.93023255813953487</v>
      </c>
    </row>
    <row r="27" spans="1:6" ht="20.25" customHeight="1" x14ac:dyDescent="0.15">
      <c r="A27" s="217"/>
      <c r="B27" s="196"/>
      <c r="C27" s="198"/>
      <c r="D27" s="200"/>
      <c r="E27" s="200"/>
      <c r="F27" s="201"/>
    </row>
    <row r="28" spans="1:6" ht="20.25" customHeight="1" x14ac:dyDescent="0.15">
      <c r="A28" s="202" t="s">
        <v>32</v>
      </c>
      <c r="B28" s="153" t="s">
        <v>33</v>
      </c>
      <c r="C28" s="153" t="s">
        <v>42</v>
      </c>
      <c r="D28" s="204" t="s">
        <v>34</v>
      </c>
      <c r="E28" s="204"/>
      <c r="F28" s="205"/>
    </row>
    <row r="29" spans="1:6" ht="20.25" customHeight="1" x14ac:dyDescent="0.15">
      <c r="A29" s="203"/>
      <c r="B29" s="10" t="s">
        <v>600</v>
      </c>
      <c r="C29" s="10" t="s">
        <v>205</v>
      </c>
      <c r="D29" s="206" t="s">
        <v>200</v>
      </c>
      <c r="E29" s="207"/>
      <c r="F29" s="208"/>
    </row>
    <row r="30" spans="1:6" ht="20.25" customHeight="1" x14ac:dyDescent="0.15">
      <c r="A30" s="103" t="s">
        <v>41</v>
      </c>
      <c r="B30" s="209" t="s">
        <v>595</v>
      </c>
      <c r="C30" s="209"/>
      <c r="D30" s="210"/>
      <c r="E30" s="210"/>
      <c r="F30" s="211"/>
    </row>
    <row r="31" spans="1:6" ht="20.25" customHeight="1" x14ac:dyDescent="0.15">
      <c r="A31" s="103" t="s">
        <v>40</v>
      </c>
      <c r="B31" s="212" t="s">
        <v>204</v>
      </c>
      <c r="C31" s="210"/>
      <c r="D31" s="210"/>
      <c r="E31" s="210"/>
      <c r="F31" s="211"/>
    </row>
    <row r="32" spans="1:6" ht="20.25" customHeight="1" thickBot="1" x14ac:dyDescent="0.2">
      <c r="A32" s="94" t="s">
        <v>35</v>
      </c>
      <c r="B32" s="218"/>
      <c r="C32" s="218"/>
      <c r="D32" s="218"/>
      <c r="E32" s="218"/>
      <c r="F32" s="219"/>
    </row>
    <row r="33" spans="1:6" ht="20.25" customHeight="1" thickTop="1" x14ac:dyDescent="0.15">
      <c r="A33" s="93" t="s">
        <v>28</v>
      </c>
      <c r="B33" s="213" t="s">
        <v>530</v>
      </c>
      <c r="C33" s="213"/>
      <c r="D33" s="213"/>
      <c r="E33" s="213"/>
      <c r="F33" s="214"/>
    </row>
    <row r="34" spans="1:6" ht="20.25" customHeight="1" x14ac:dyDescent="0.15">
      <c r="A34" s="215" t="s">
        <v>36</v>
      </c>
      <c r="B34" s="204" t="s">
        <v>29</v>
      </c>
      <c r="C34" s="194" t="s">
        <v>78</v>
      </c>
      <c r="D34" s="151" t="s">
        <v>37</v>
      </c>
      <c r="E34" s="151" t="s">
        <v>30</v>
      </c>
      <c r="F34" s="152" t="s">
        <v>99</v>
      </c>
    </row>
    <row r="35" spans="1:6" ht="20.25" customHeight="1" x14ac:dyDescent="0.15">
      <c r="A35" s="216"/>
      <c r="B35" s="204"/>
      <c r="C35" s="195"/>
      <c r="D35" s="151" t="s">
        <v>38</v>
      </c>
      <c r="E35" s="151" t="s">
        <v>31</v>
      </c>
      <c r="F35" s="152" t="s">
        <v>39</v>
      </c>
    </row>
    <row r="36" spans="1:6" ht="20.25" customHeight="1" x14ac:dyDescent="0.15">
      <c r="A36" s="216"/>
      <c r="B36" s="196">
        <v>44140</v>
      </c>
      <c r="C36" s="197" t="s">
        <v>602</v>
      </c>
      <c r="D36" s="199">
        <v>8802200</v>
      </c>
      <c r="E36" s="199">
        <v>8450000</v>
      </c>
      <c r="F36" s="201">
        <v>0.95998727590829569</v>
      </c>
    </row>
    <row r="37" spans="1:6" ht="20.25" customHeight="1" x14ac:dyDescent="0.15">
      <c r="A37" s="217"/>
      <c r="B37" s="196"/>
      <c r="C37" s="198"/>
      <c r="D37" s="200"/>
      <c r="E37" s="200"/>
      <c r="F37" s="201"/>
    </row>
    <row r="38" spans="1:6" ht="20.25" customHeight="1" x14ac:dyDescent="0.15">
      <c r="A38" s="202" t="s">
        <v>32</v>
      </c>
      <c r="B38" s="153" t="s">
        <v>33</v>
      </c>
      <c r="C38" s="153" t="s">
        <v>42</v>
      </c>
      <c r="D38" s="204" t="s">
        <v>34</v>
      </c>
      <c r="E38" s="204"/>
      <c r="F38" s="205"/>
    </row>
    <row r="39" spans="1:6" ht="20.25" customHeight="1" x14ac:dyDescent="0.15">
      <c r="A39" s="203"/>
      <c r="B39" s="10" t="s">
        <v>536</v>
      </c>
      <c r="C39" s="10" t="s">
        <v>713</v>
      </c>
      <c r="D39" s="206" t="s">
        <v>603</v>
      </c>
      <c r="E39" s="207"/>
      <c r="F39" s="208"/>
    </row>
    <row r="40" spans="1:6" ht="20.25" customHeight="1" x14ac:dyDescent="0.15">
      <c r="A40" s="103" t="s">
        <v>41</v>
      </c>
      <c r="B40" s="209" t="s">
        <v>595</v>
      </c>
      <c r="C40" s="209"/>
      <c r="D40" s="210"/>
      <c r="E40" s="210"/>
      <c r="F40" s="211"/>
    </row>
    <row r="41" spans="1:6" ht="20.25" customHeight="1" x14ac:dyDescent="0.15">
      <c r="A41" s="103" t="s">
        <v>40</v>
      </c>
      <c r="B41" s="212" t="s">
        <v>204</v>
      </c>
      <c r="C41" s="210"/>
      <c r="D41" s="210"/>
      <c r="E41" s="210"/>
      <c r="F41" s="211"/>
    </row>
    <row r="42" spans="1:6" ht="20.25" customHeight="1" thickBot="1" x14ac:dyDescent="0.2">
      <c r="A42" s="94" t="s">
        <v>35</v>
      </c>
      <c r="B42" s="218"/>
      <c r="C42" s="218"/>
      <c r="D42" s="218"/>
      <c r="E42" s="218"/>
      <c r="F42" s="219"/>
    </row>
    <row r="43" spans="1:6" ht="20.25" customHeight="1" thickTop="1" x14ac:dyDescent="0.15">
      <c r="A43" s="93" t="s">
        <v>28</v>
      </c>
      <c r="B43" s="213" t="s">
        <v>534</v>
      </c>
      <c r="C43" s="213"/>
      <c r="D43" s="213"/>
      <c r="E43" s="213"/>
      <c r="F43" s="214"/>
    </row>
    <row r="44" spans="1:6" ht="20.25" customHeight="1" x14ac:dyDescent="0.15">
      <c r="A44" s="215" t="s">
        <v>36</v>
      </c>
      <c r="B44" s="204" t="s">
        <v>29</v>
      </c>
      <c r="C44" s="194" t="s">
        <v>78</v>
      </c>
      <c r="D44" s="151" t="s">
        <v>37</v>
      </c>
      <c r="E44" s="151" t="s">
        <v>30</v>
      </c>
      <c r="F44" s="152" t="s">
        <v>99</v>
      </c>
    </row>
    <row r="45" spans="1:6" ht="20.25" customHeight="1" x14ac:dyDescent="0.15">
      <c r="A45" s="216"/>
      <c r="B45" s="204"/>
      <c r="C45" s="195"/>
      <c r="D45" s="151" t="s">
        <v>38</v>
      </c>
      <c r="E45" s="151" t="s">
        <v>31</v>
      </c>
      <c r="F45" s="152" t="s">
        <v>39</v>
      </c>
    </row>
    <row r="46" spans="1:6" ht="20.25" customHeight="1" x14ac:dyDescent="0.15">
      <c r="A46" s="216"/>
      <c r="B46" s="196">
        <v>44140</v>
      </c>
      <c r="C46" s="197" t="s">
        <v>602</v>
      </c>
      <c r="D46" s="199">
        <v>9380000</v>
      </c>
      <c r="E46" s="199">
        <v>8910000</v>
      </c>
      <c r="F46" s="201">
        <v>0.94989339019189767</v>
      </c>
    </row>
    <row r="47" spans="1:6" ht="20.25" customHeight="1" x14ac:dyDescent="0.15">
      <c r="A47" s="217"/>
      <c r="B47" s="196"/>
      <c r="C47" s="198"/>
      <c r="D47" s="200"/>
      <c r="E47" s="200"/>
      <c r="F47" s="201"/>
    </row>
    <row r="48" spans="1:6" ht="20.25" customHeight="1" x14ac:dyDescent="0.15">
      <c r="A48" s="202" t="s">
        <v>32</v>
      </c>
      <c r="B48" s="153" t="s">
        <v>33</v>
      </c>
      <c r="C48" s="153" t="s">
        <v>42</v>
      </c>
      <c r="D48" s="204" t="s">
        <v>34</v>
      </c>
      <c r="E48" s="204"/>
      <c r="F48" s="205"/>
    </row>
    <row r="49" spans="1:6" ht="20.25" customHeight="1" x14ac:dyDescent="0.15">
      <c r="A49" s="203"/>
      <c r="B49" s="10" t="s">
        <v>535</v>
      </c>
      <c r="C49" s="10" t="s">
        <v>714</v>
      </c>
      <c r="D49" s="206" t="s">
        <v>605</v>
      </c>
      <c r="E49" s="207"/>
      <c r="F49" s="208"/>
    </row>
    <row r="50" spans="1:6" ht="20.25" customHeight="1" x14ac:dyDescent="0.15">
      <c r="A50" s="103" t="s">
        <v>41</v>
      </c>
      <c r="B50" s="209" t="s">
        <v>595</v>
      </c>
      <c r="C50" s="209"/>
      <c r="D50" s="210"/>
      <c r="E50" s="210"/>
      <c r="F50" s="211"/>
    </row>
    <row r="51" spans="1:6" ht="20.25" customHeight="1" x14ac:dyDescent="0.15">
      <c r="A51" s="103" t="s">
        <v>40</v>
      </c>
      <c r="B51" s="212" t="s">
        <v>204</v>
      </c>
      <c r="C51" s="210"/>
      <c r="D51" s="210"/>
      <c r="E51" s="210"/>
      <c r="F51" s="211"/>
    </row>
    <row r="52" spans="1:6" ht="20.25" customHeight="1" thickBot="1" x14ac:dyDescent="0.2">
      <c r="A52" s="94" t="s">
        <v>35</v>
      </c>
      <c r="B52" s="218"/>
      <c r="C52" s="218"/>
      <c r="D52" s="218"/>
      <c r="E52" s="218"/>
      <c r="F52" s="219"/>
    </row>
    <row r="53" spans="1:6" ht="20.25" customHeight="1" thickTop="1" x14ac:dyDescent="0.15">
      <c r="A53" s="93" t="s">
        <v>28</v>
      </c>
      <c r="B53" s="213" t="s">
        <v>537</v>
      </c>
      <c r="C53" s="213"/>
      <c r="D53" s="213"/>
      <c r="E53" s="213"/>
      <c r="F53" s="214"/>
    </row>
    <row r="54" spans="1:6" ht="20.25" customHeight="1" x14ac:dyDescent="0.15">
      <c r="A54" s="215" t="s">
        <v>36</v>
      </c>
      <c r="B54" s="204" t="s">
        <v>29</v>
      </c>
      <c r="C54" s="194" t="s">
        <v>78</v>
      </c>
      <c r="D54" s="151" t="s">
        <v>37</v>
      </c>
      <c r="E54" s="151" t="s">
        <v>30</v>
      </c>
      <c r="F54" s="152" t="s">
        <v>99</v>
      </c>
    </row>
    <row r="55" spans="1:6" ht="20.25" customHeight="1" x14ac:dyDescent="0.15">
      <c r="A55" s="216"/>
      <c r="B55" s="204"/>
      <c r="C55" s="195"/>
      <c r="D55" s="151" t="s">
        <v>38</v>
      </c>
      <c r="E55" s="151" t="s">
        <v>31</v>
      </c>
      <c r="F55" s="152" t="s">
        <v>39</v>
      </c>
    </row>
    <row r="56" spans="1:6" ht="20.25" customHeight="1" x14ac:dyDescent="0.15">
      <c r="A56" s="216"/>
      <c r="B56" s="196">
        <v>44141</v>
      </c>
      <c r="C56" s="197" t="s">
        <v>607</v>
      </c>
      <c r="D56" s="199">
        <v>7746000</v>
      </c>
      <c r="E56" s="199">
        <v>7206000</v>
      </c>
      <c r="F56" s="201">
        <v>0.93028659953524395</v>
      </c>
    </row>
    <row r="57" spans="1:6" ht="20.25" customHeight="1" x14ac:dyDescent="0.15">
      <c r="A57" s="217"/>
      <c r="B57" s="196"/>
      <c r="C57" s="198"/>
      <c r="D57" s="200"/>
      <c r="E57" s="200"/>
      <c r="F57" s="201"/>
    </row>
    <row r="58" spans="1:6" ht="20.25" customHeight="1" x14ac:dyDescent="0.15">
      <c r="A58" s="202" t="s">
        <v>32</v>
      </c>
      <c r="B58" s="153" t="s">
        <v>33</v>
      </c>
      <c r="C58" s="153" t="s">
        <v>42</v>
      </c>
      <c r="D58" s="204" t="s">
        <v>34</v>
      </c>
      <c r="E58" s="204"/>
      <c r="F58" s="205"/>
    </row>
    <row r="59" spans="1:6" ht="20.25" customHeight="1" x14ac:dyDescent="0.15">
      <c r="A59" s="203"/>
      <c r="B59" s="10" t="s">
        <v>538</v>
      </c>
      <c r="C59" s="10" t="s">
        <v>715</v>
      </c>
      <c r="D59" s="206" t="s">
        <v>608</v>
      </c>
      <c r="E59" s="207"/>
      <c r="F59" s="208"/>
    </row>
    <row r="60" spans="1:6" ht="20.25" customHeight="1" x14ac:dyDescent="0.15">
      <c r="A60" s="103" t="s">
        <v>41</v>
      </c>
      <c r="B60" s="209" t="s">
        <v>595</v>
      </c>
      <c r="C60" s="209"/>
      <c r="D60" s="210"/>
      <c r="E60" s="210"/>
      <c r="F60" s="211"/>
    </row>
    <row r="61" spans="1:6" ht="20.25" customHeight="1" x14ac:dyDescent="0.15">
      <c r="A61" s="103" t="s">
        <v>40</v>
      </c>
      <c r="B61" s="212" t="s">
        <v>204</v>
      </c>
      <c r="C61" s="210"/>
      <c r="D61" s="210"/>
      <c r="E61" s="210"/>
      <c r="F61" s="211"/>
    </row>
    <row r="62" spans="1:6" ht="20.25" customHeight="1" thickBot="1" x14ac:dyDescent="0.2">
      <c r="A62" s="94" t="s">
        <v>35</v>
      </c>
      <c r="B62" s="218"/>
      <c r="C62" s="218"/>
      <c r="D62" s="218"/>
      <c r="E62" s="218"/>
      <c r="F62" s="219"/>
    </row>
    <row r="63" spans="1:6" ht="20.25" customHeight="1" thickTop="1" x14ac:dyDescent="0.15">
      <c r="A63" s="93" t="s">
        <v>28</v>
      </c>
      <c r="B63" s="213" t="s">
        <v>540</v>
      </c>
      <c r="C63" s="213"/>
      <c r="D63" s="213"/>
      <c r="E63" s="213"/>
      <c r="F63" s="214"/>
    </row>
    <row r="64" spans="1:6" ht="20.25" customHeight="1" x14ac:dyDescent="0.15">
      <c r="A64" s="215" t="s">
        <v>36</v>
      </c>
      <c r="B64" s="204" t="s">
        <v>29</v>
      </c>
      <c r="C64" s="194" t="s">
        <v>78</v>
      </c>
      <c r="D64" s="151" t="s">
        <v>37</v>
      </c>
      <c r="E64" s="151" t="s">
        <v>30</v>
      </c>
      <c r="F64" s="152" t="s">
        <v>99</v>
      </c>
    </row>
    <row r="65" spans="1:6" ht="20.25" customHeight="1" x14ac:dyDescent="0.15">
      <c r="A65" s="216"/>
      <c r="B65" s="204"/>
      <c r="C65" s="195"/>
      <c r="D65" s="151" t="s">
        <v>38</v>
      </c>
      <c r="E65" s="151" t="s">
        <v>31</v>
      </c>
      <c r="F65" s="152" t="s">
        <v>39</v>
      </c>
    </row>
    <row r="66" spans="1:6" ht="20.25" customHeight="1" x14ac:dyDescent="0.15">
      <c r="A66" s="216"/>
      <c r="B66" s="196">
        <v>44144</v>
      </c>
      <c r="C66" s="197" t="s">
        <v>609</v>
      </c>
      <c r="D66" s="199">
        <v>600000</v>
      </c>
      <c r="E66" s="199">
        <v>600000</v>
      </c>
      <c r="F66" s="201">
        <v>1</v>
      </c>
    </row>
    <row r="67" spans="1:6" ht="20.25" customHeight="1" x14ac:dyDescent="0.15">
      <c r="A67" s="217"/>
      <c r="B67" s="196"/>
      <c r="C67" s="198"/>
      <c r="D67" s="200"/>
      <c r="E67" s="200"/>
      <c r="F67" s="201"/>
    </row>
    <row r="68" spans="1:6" ht="20.25" customHeight="1" x14ac:dyDescent="0.15">
      <c r="A68" s="202" t="s">
        <v>32</v>
      </c>
      <c r="B68" s="153" t="s">
        <v>33</v>
      </c>
      <c r="C68" s="153" t="s">
        <v>42</v>
      </c>
      <c r="D68" s="204" t="s">
        <v>34</v>
      </c>
      <c r="E68" s="204"/>
      <c r="F68" s="205"/>
    </row>
    <row r="69" spans="1:6" ht="20.25" customHeight="1" x14ac:dyDescent="0.15">
      <c r="A69" s="203"/>
      <c r="B69" s="10" t="s">
        <v>541</v>
      </c>
      <c r="C69" s="10" t="s">
        <v>716</v>
      </c>
      <c r="D69" s="206" t="s">
        <v>610</v>
      </c>
      <c r="E69" s="207"/>
      <c r="F69" s="208"/>
    </row>
    <row r="70" spans="1:6" ht="20.25" customHeight="1" x14ac:dyDescent="0.15">
      <c r="A70" s="103" t="s">
        <v>41</v>
      </c>
      <c r="B70" s="209" t="s">
        <v>595</v>
      </c>
      <c r="C70" s="209"/>
      <c r="D70" s="210"/>
      <c r="E70" s="210"/>
      <c r="F70" s="211"/>
    </row>
    <row r="71" spans="1:6" ht="20.25" customHeight="1" x14ac:dyDescent="0.15">
      <c r="A71" s="103" t="s">
        <v>40</v>
      </c>
      <c r="B71" s="212" t="s">
        <v>204</v>
      </c>
      <c r="C71" s="210"/>
      <c r="D71" s="210"/>
      <c r="E71" s="210"/>
      <c r="F71" s="211"/>
    </row>
    <row r="72" spans="1:6" ht="20.25" customHeight="1" thickBot="1" x14ac:dyDescent="0.2">
      <c r="A72" s="94" t="s">
        <v>35</v>
      </c>
      <c r="B72" s="218"/>
      <c r="C72" s="218"/>
      <c r="D72" s="218"/>
      <c r="E72" s="218"/>
      <c r="F72" s="219"/>
    </row>
    <row r="73" spans="1:6" ht="20.25" customHeight="1" thickTop="1" x14ac:dyDescent="0.15">
      <c r="A73" s="93" t="s">
        <v>28</v>
      </c>
      <c r="B73" s="213" t="s">
        <v>542</v>
      </c>
      <c r="C73" s="213"/>
      <c r="D73" s="213"/>
      <c r="E73" s="213"/>
      <c r="F73" s="214"/>
    </row>
    <row r="74" spans="1:6" ht="20.25" customHeight="1" x14ac:dyDescent="0.15">
      <c r="A74" s="215" t="s">
        <v>36</v>
      </c>
      <c r="B74" s="204" t="s">
        <v>29</v>
      </c>
      <c r="C74" s="194" t="s">
        <v>78</v>
      </c>
      <c r="D74" s="151" t="s">
        <v>37</v>
      </c>
      <c r="E74" s="151" t="s">
        <v>30</v>
      </c>
      <c r="F74" s="152" t="s">
        <v>99</v>
      </c>
    </row>
    <row r="75" spans="1:6" ht="20.25" customHeight="1" x14ac:dyDescent="0.15">
      <c r="A75" s="216"/>
      <c r="B75" s="204"/>
      <c r="C75" s="195"/>
      <c r="D75" s="151" t="s">
        <v>38</v>
      </c>
      <c r="E75" s="151" t="s">
        <v>31</v>
      </c>
      <c r="F75" s="152" t="s">
        <v>39</v>
      </c>
    </row>
    <row r="76" spans="1:6" ht="20.25" customHeight="1" x14ac:dyDescent="0.15">
      <c r="A76" s="216"/>
      <c r="B76" s="196">
        <v>44144</v>
      </c>
      <c r="C76" s="197" t="s">
        <v>612</v>
      </c>
      <c r="D76" s="199">
        <v>1600000</v>
      </c>
      <c r="E76" s="199">
        <v>1500000</v>
      </c>
      <c r="F76" s="201">
        <v>0.9375</v>
      </c>
    </row>
    <row r="77" spans="1:6" ht="20.25" customHeight="1" x14ac:dyDescent="0.15">
      <c r="A77" s="217"/>
      <c r="B77" s="196"/>
      <c r="C77" s="198"/>
      <c r="D77" s="200"/>
      <c r="E77" s="200"/>
      <c r="F77" s="201"/>
    </row>
    <row r="78" spans="1:6" ht="20.25" customHeight="1" x14ac:dyDescent="0.15">
      <c r="A78" s="202" t="s">
        <v>32</v>
      </c>
      <c r="B78" s="153" t="s">
        <v>33</v>
      </c>
      <c r="C78" s="153" t="s">
        <v>42</v>
      </c>
      <c r="D78" s="204" t="s">
        <v>34</v>
      </c>
      <c r="E78" s="204"/>
      <c r="F78" s="205"/>
    </row>
    <row r="79" spans="1:6" ht="20.25" customHeight="1" x14ac:dyDescent="0.15">
      <c r="A79" s="203"/>
      <c r="B79" s="10" t="s">
        <v>304</v>
      </c>
      <c r="C79" s="10" t="s">
        <v>717</v>
      </c>
      <c r="D79" s="206" t="s">
        <v>613</v>
      </c>
      <c r="E79" s="207"/>
      <c r="F79" s="208"/>
    </row>
    <row r="80" spans="1:6" ht="20.25" customHeight="1" x14ac:dyDescent="0.15">
      <c r="A80" s="103" t="s">
        <v>41</v>
      </c>
      <c r="B80" s="209" t="s">
        <v>595</v>
      </c>
      <c r="C80" s="209"/>
      <c r="D80" s="210"/>
      <c r="E80" s="210"/>
      <c r="F80" s="211"/>
    </row>
    <row r="81" spans="1:6" ht="20.25" customHeight="1" x14ac:dyDescent="0.15">
      <c r="A81" s="103" t="s">
        <v>40</v>
      </c>
      <c r="B81" s="212" t="s">
        <v>204</v>
      </c>
      <c r="C81" s="210"/>
      <c r="D81" s="210"/>
      <c r="E81" s="210"/>
      <c r="F81" s="211"/>
    </row>
    <row r="82" spans="1:6" ht="20.25" customHeight="1" thickBot="1" x14ac:dyDescent="0.2">
      <c r="A82" s="94" t="s">
        <v>35</v>
      </c>
      <c r="B82" s="218"/>
      <c r="C82" s="218"/>
      <c r="D82" s="218"/>
      <c r="E82" s="218"/>
      <c r="F82" s="219"/>
    </row>
    <row r="83" spans="1:6" ht="20.25" customHeight="1" thickTop="1" x14ac:dyDescent="0.15">
      <c r="A83" s="93" t="s">
        <v>28</v>
      </c>
      <c r="B83" s="213" t="s">
        <v>614</v>
      </c>
      <c r="C83" s="213"/>
      <c r="D83" s="213"/>
      <c r="E83" s="213"/>
      <c r="F83" s="214"/>
    </row>
    <row r="84" spans="1:6" ht="20.25" customHeight="1" x14ac:dyDescent="0.15">
      <c r="A84" s="215" t="s">
        <v>36</v>
      </c>
      <c r="B84" s="204" t="s">
        <v>29</v>
      </c>
      <c r="C84" s="194" t="s">
        <v>78</v>
      </c>
      <c r="D84" s="151" t="s">
        <v>37</v>
      </c>
      <c r="E84" s="151" t="s">
        <v>30</v>
      </c>
      <c r="F84" s="152" t="s">
        <v>99</v>
      </c>
    </row>
    <row r="85" spans="1:6" ht="20.25" customHeight="1" x14ac:dyDescent="0.15">
      <c r="A85" s="216"/>
      <c r="B85" s="204"/>
      <c r="C85" s="195"/>
      <c r="D85" s="151" t="s">
        <v>38</v>
      </c>
      <c r="E85" s="151" t="s">
        <v>31</v>
      </c>
      <c r="F85" s="152" t="s">
        <v>39</v>
      </c>
    </row>
    <row r="86" spans="1:6" ht="20.25" customHeight="1" x14ac:dyDescent="0.15">
      <c r="A86" s="216"/>
      <c r="B86" s="196">
        <v>44144</v>
      </c>
      <c r="C86" s="197" t="s">
        <v>616</v>
      </c>
      <c r="D86" s="199">
        <v>10200000</v>
      </c>
      <c r="E86" s="199">
        <v>9700000</v>
      </c>
      <c r="F86" s="201">
        <v>0.9509803921568627</v>
      </c>
    </row>
    <row r="87" spans="1:6" ht="20.25" customHeight="1" x14ac:dyDescent="0.15">
      <c r="A87" s="217"/>
      <c r="B87" s="196"/>
      <c r="C87" s="198"/>
      <c r="D87" s="200"/>
      <c r="E87" s="200"/>
      <c r="F87" s="201"/>
    </row>
    <row r="88" spans="1:6" ht="20.25" customHeight="1" x14ac:dyDescent="0.15">
      <c r="A88" s="202" t="s">
        <v>32</v>
      </c>
      <c r="B88" s="153" t="s">
        <v>33</v>
      </c>
      <c r="C88" s="153" t="s">
        <v>42</v>
      </c>
      <c r="D88" s="204" t="s">
        <v>34</v>
      </c>
      <c r="E88" s="204"/>
      <c r="F88" s="205"/>
    </row>
    <row r="89" spans="1:6" ht="20.25" customHeight="1" x14ac:dyDescent="0.15">
      <c r="A89" s="203"/>
      <c r="B89" s="10" t="s">
        <v>310</v>
      </c>
      <c r="C89" s="10" t="s">
        <v>315</v>
      </c>
      <c r="D89" s="206" t="s">
        <v>311</v>
      </c>
      <c r="E89" s="207"/>
      <c r="F89" s="208"/>
    </row>
    <row r="90" spans="1:6" ht="20.25" customHeight="1" x14ac:dyDescent="0.15">
      <c r="A90" s="103" t="s">
        <v>41</v>
      </c>
      <c r="B90" s="209" t="s">
        <v>595</v>
      </c>
      <c r="C90" s="209"/>
      <c r="D90" s="210"/>
      <c r="E90" s="210"/>
      <c r="F90" s="211"/>
    </row>
    <row r="91" spans="1:6" ht="20.25" customHeight="1" x14ac:dyDescent="0.15">
      <c r="A91" s="103" t="s">
        <v>40</v>
      </c>
      <c r="B91" s="212" t="s">
        <v>204</v>
      </c>
      <c r="C91" s="210"/>
      <c r="D91" s="210"/>
      <c r="E91" s="210"/>
      <c r="F91" s="211"/>
    </row>
    <row r="92" spans="1:6" ht="20.25" customHeight="1" thickBot="1" x14ac:dyDescent="0.2">
      <c r="A92" s="94" t="s">
        <v>35</v>
      </c>
      <c r="B92" s="218"/>
      <c r="C92" s="218"/>
      <c r="D92" s="218"/>
      <c r="E92" s="218"/>
      <c r="F92" s="219"/>
    </row>
    <row r="93" spans="1:6" ht="20.25" customHeight="1" thickTop="1" x14ac:dyDescent="0.15">
      <c r="A93" s="93" t="s">
        <v>28</v>
      </c>
      <c r="B93" s="213" t="s">
        <v>617</v>
      </c>
      <c r="C93" s="213"/>
      <c r="D93" s="213"/>
      <c r="E93" s="213"/>
      <c r="F93" s="214"/>
    </row>
    <row r="94" spans="1:6" ht="20.25" customHeight="1" x14ac:dyDescent="0.15">
      <c r="A94" s="215" t="s">
        <v>36</v>
      </c>
      <c r="B94" s="204" t="s">
        <v>29</v>
      </c>
      <c r="C94" s="194" t="s">
        <v>78</v>
      </c>
      <c r="D94" s="151" t="s">
        <v>37</v>
      </c>
      <c r="E94" s="151" t="s">
        <v>30</v>
      </c>
      <c r="F94" s="152" t="s">
        <v>99</v>
      </c>
    </row>
    <row r="95" spans="1:6" ht="20.25" customHeight="1" x14ac:dyDescent="0.15">
      <c r="A95" s="216"/>
      <c r="B95" s="204"/>
      <c r="C95" s="195"/>
      <c r="D95" s="151" t="s">
        <v>38</v>
      </c>
      <c r="E95" s="151" t="s">
        <v>31</v>
      </c>
      <c r="F95" s="152" t="s">
        <v>39</v>
      </c>
    </row>
    <row r="96" spans="1:6" ht="20.25" customHeight="1" x14ac:dyDescent="0.15">
      <c r="A96" s="216"/>
      <c r="B96" s="196">
        <v>44152</v>
      </c>
      <c r="C96" s="197" t="s">
        <v>619</v>
      </c>
      <c r="D96" s="199">
        <v>37600000</v>
      </c>
      <c r="E96" s="199">
        <v>34968000</v>
      </c>
      <c r="F96" s="201">
        <v>0.93</v>
      </c>
    </row>
    <row r="97" spans="1:6" ht="20.25" customHeight="1" x14ac:dyDescent="0.15">
      <c r="A97" s="217"/>
      <c r="B97" s="196"/>
      <c r="C97" s="198"/>
      <c r="D97" s="200"/>
      <c r="E97" s="200"/>
      <c r="F97" s="201"/>
    </row>
    <row r="98" spans="1:6" ht="20.25" customHeight="1" x14ac:dyDescent="0.15">
      <c r="A98" s="202" t="s">
        <v>32</v>
      </c>
      <c r="B98" s="153" t="s">
        <v>33</v>
      </c>
      <c r="C98" s="153" t="s">
        <v>42</v>
      </c>
      <c r="D98" s="204" t="s">
        <v>34</v>
      </c>
      <c r="E98" s="204"/>
      <c r="F98" s="205"/>
    </row>
    <row r="99" spans="1:6" ht="20.25" customHeight="1" x14ac:dyDescent="0.15">
      <c r="A99" s="203"/>
      <c r="B99" s="10" t="s">
        <v>620</v>
      </c>
      <c r="C99" s="10" t="s">
        <v>718</v>
      </c>
      <c r="D99" s="206" t="s">
        <v>621</v>
      </c>
      <c r="E99" s="207"/>
      <c r="F99" s="208"/>
    </row>
    <row r="100" spans="1:6" ht="20.25" customHeight="1" x14ac:dyDescent="0.15">
      <c r="A100" s="103" t="s">
        <v>41</v>
      </c>
      <c r="B100" s="209" t="s">
        <v>595</v>
      </c>
      <c r="C100" s="209"/>
      <c r="D100" s="210"/>
      <c r="E100" s="210"/>
      <c r="F100" s="211"/>
    </row>
    <row r="101" spans="1:6" ht="20.25" customHeight="1" x14ac:dyDescent="0.15">
      <c r="A101" s="103" t="s">
        <v>40</v>
      </c>
      <c r="B101" s="212" t="s">
        <v>719</v>
      </c>
      <c r="C101" s="210"/>
      <c r="D101" s="210"/>
      <c r="E101" s="210"/>
      <c r="F101" s="211"/>
    </row>
    <row r="102" spans="1:6" ht="20.25" customHeight="1" thickBot="1" x14ac:dyDescent="0.2">
      <c r="A102" s="94" t="s">
        <v>35</v>
      </c>
      <c r="B102" s="218"/>
      <c r="C102" s="218"/>
      <c r="D102" s="218"/>
      <c r="E102" s="218"/>
      <c r="F102" s="219"/>
    </row>
    <row r="103" spans="1:6" ht="20.25" customHeight="1" thickTop="1" x14ac:dyDescent="0.15">
      <c r="A103" s="93" t="s">
        <v>28</v>
      </c>
      <c r="B103" s="213" t="s">
        <v>529</v>
      </c>
      <c r="C103" s="213"/>
      <c r="D103" s="213"/>
      <c r="E103" s="213"/>
      <c r="F103" s="214"/>
    </row>
    <row r="104" spans="1:6" ht="20.25" customHeight="1" x14ac:dyDescent="0.15">
      <c r="A104" s="215" t="s">
        <v>36</v>
      </c>
      <c r="B104" s="204" t="s">
        <v>29</v>
      </c>
      <c r="C104" s="194" t="s">
        <v>78</v>
      </c>
      <c r="D104" s="151" t="s">
        <v>37</v>
      </c>
      <c r="E104" s="151" t="s">
        <v>30</v>
      </c>
      <c r="F104" s="152" t="s">
        <v>99</v>
      </c>
    </row>
    <row r="105" spans="1:6" ht="20.25" customHeight="1" x14ac:dyDescent="0.15">
      <c r="A105" s="216"/>
      <c r="B105" s="204"/>
      <c r="C105" s="195"/>
      <c r="D105" s="151" t="s">
        <v>38</v>
      </c>
      <c r="E105" s="151" t="s">
        <v>31</v>
      </c>
      <c r="F105" s="152" t="s">
        <v>39</v>
      </c>
    </row>
    <row r="106" spans="1:6" ht="20.25" customHeight="1" x14ac:dyDescent="0.15">
      <c r="A106" s="216"/>
      <c r="B106" s="196">
        <v>44153</v>
      </c>
      <c r="C106" s="197" t="s">
        <v>720</v>
      </c>
      <c r="D106" s="199">
        <v>4100000</v>
      </c>
      <c r="E106" s="199">
        <v>3950000</v>
      </c>
      <c r="F106" s="201">
        <v>0.96341463414634143</v>
      </c>
    </row>
    <row r="107" spans="1:6" ht="20.25" customHeight="1" x14ac:dyDescent="0.15">
      <c r="A107" s="217"/>
      <c r="B107" s="196"/>
      <c r="C107" s="198"/>
      <c r="D107" s="200"/>
      <c r="E107" s="200"/>
      <c r="F107" s="201"/>
    </row>
    <row r="108" spans="1:6" ht="20.25" customHeight="1" x14ac:dyDescent="0.15">
      <c r="A108" s="202" t="s">
        <v>32</v>
      </c>
      <c r="B108" s="153" t="s">
        <v>33</v>
      </c>
      <c r="C108" s="153" t="s">
        <v>42</v>
      </c>
      <c r="D108" s="204" t="s">
        <v>34</v>
      </c>
      <c r="E108" s="204"/>
      <c r="F108" s="205"/>
    </row>
    <row r="109" spans="1:6" ht="20.25" customHeight="1" x14ac:dyDescent="0.15">
      <c r="A109" s="203"/>
      <c r="B109" s="10" t="s">
        <v>199</v>
      </c>
      <c r="C109" s="10" t="s">
        <v>205</v>
      </c>
      <c r="D109" s="206" t="s">
        <v>200</v>
      </c>
      <c r="E109" s="207"/>
      <c r="F109" s="208"/>
    </row>
    <row r="110" spans="1:6" ht="20.25" customHeight="1" x14ac:dyDescent="0.15">
      <c r="A110" s="103" t="s">
        <v>41</v>
      </c>
      <c r="B110" s="209" t="s">
        <v>595</v>
      </c>
      <c r="C110" s="209"/>
      <c r="D110" s="210"/>
      <c r="E110" s="210"/>
      <c r="F110" s="211"/>
    </row>
    <row r="111" spans="1:6" ht="20.25" customHeight="1" x14ac:dyDescent="0.15">
      <c r="A111" s="103" t="s">
        <v>40</v>
      </c>
      <c r="B111" s="212" t="s">
        <v>204</v>
      </c>
      <c r="C111" s="210"/>
      <c r="D111" s="210"/>
      <c r="E111" s="210"/>
      <c r="F111" s="211"/>
    </row>
    <row r="112" spans="1:6" ht="20.25" customHeight="1" thickBot="1" x14ac:dyDescent="0.2">
      <c r="A112" s="94" t="s">
        <v>35</v>
      </c>
      <c r="B112" s="218"/>
      <c r="C112" s="218"/>
      <c r="D112" s="218"/>
      <c r="E112" s="218"/>
      <c r="F112" s="219"/>
    </row>
    <row r="113" spans="1:6" ht="20.25" customHeight="1" thickTop="1" x14ac:dyDescent="0.15">
      <c r="A113" s="93" t="s">
        <v>28</v>
      </c>
      <c r="B113" s="213" t="s">
        <v>623</v>
      </c>
      <c r="C113" s="213"/>
      <c r="D113" s="213"/>
      <c r="E113" s="213"/>
      <c r="F113" s="214"/>
    </row>
    <row r="114" spans="1:6" ht="20.25" customHeight="1" x14ac:dyDescent="0.15">
      <c r="A114" s="215" t="s">
        <v>36</v>
      </c>
      <c r="B114" s="204" t="s">
        <v>29</v>
      </c>
      <c r="C114" s="194" t="s">
        <v>78</v>
      </c>
      <c r="D114" s="151" t="s">
        <v>37</v>
      </c>
      <c r="E114" s="151" t="s">
        <v>30</v>
      </c>
      <c r="F114" s="152" t="s">
        <v>99</v>
      </c>
    </row>
    <row r="115" spans="1:6" ht="20.25" customHeight="1" x14ac:dyDescent="0.15">
      <c r="A115" s="216"/>
      <c r="B115" s="204"/>
      <c r="C115" s="195"/>
      <c r="D115" s="151" t="s">
        <v>38</v>
      </c>
      <c r="E115" s="151" t="s">
        <v>31</v>
      </c>
      <c r="F115" s="152" t="s">
        <v>39</v>
      </c>
    </row>
    <row r="116" spans="1:6" ht="20.25" customHeight="1" x14ac:dyDescent="0.15">
      <c r="A116" s="216"/>
      <c r="B116" s="196">
        <v>44154</v>
      </c>
      <c r="C116" s="197" t="s">
        <v>625</v>
      </c>
      <c r="D116" s="199">
        <v>49664800</v>
      </c>
      <c r="E116" s="199">
        <v>44300000</v>
      </c>
      <c r="F116" s="201">
        <v>0.8919798327990851</v>
      </c>
    </row>
    <row r="117" spans="1:6" ht="20.25" customHeight="1" x14ac:dyDescent="0.15">
      <c r="A117" s="217"/>
      <c r="B117" s="196"/>
      <c r="C117" s="198"/>
      <c r="D117" s="200"/>
      <c r="E117" s="200"/>
      <c r="F117" s="201"/>
    </row>
    <row r="118" spans="1:6" ht="20.25" customHeight="1" x14ac:dyDescent="0.15">
      <c r="A118" s="202" t="s">
        <v>32</v>
      </c>
      <c r="B118" s="153" t="s">
        <v>33</v>
      </c>
      <c r="C118" s="153" t="s">
        <v>42</v>
      </c>
      <c r="D118" s="204" t="s">
        <v>34</v>
      </c>
      <c r="E118" s="204"/>
      <c r="F118" s="205"/>
    </row>
    <row r="119" spans="1:6" ht="20.25" customHeight="1" x14ac:dyDescent="0.15">
      <c r="A119" s="203"/>
      <c r="B119" s="10" t="s">
        <v>627</v>
      </c>
      <c r="C119" s="10" t="s">
        <v>721</v>
      </c>
      <c r="D119" s="206" t="s">
        <v>628</v>
      </c>
      <c r="E119" s="207"/>
      <c r="F119" s="208"/>
    </row>
    <row r="120" spans="1:6" ht="20.25" customHeight="1" x14ac:dyDescent="0.15">
      <c r="A120" s="103" t="s">
        <v>41</v>
      </c>
      <c r="B120" s="209" t="s">
        <v>595</v>
      </c>
      <c r="C120" s="209"/>
      <c r="D120" s="210"/>
      <c r="E120" s="210"/>
      <c r="F120" s="211"/>
    </row>
    <row r="121" spans="1:6" ht="20.25" customHeight="1" x14ac:dyDescent="0.15">
      <c r="A121" s="103" t="s">
        <v>40</v>
      </c>
      <c r="B121" s="212" t="s">
        <v>719</v>
      </c>
      <c r="C121" s="210"/>
      <c r="D121" s="210"/>
      <c r="E121" s="210"/>
      <c r="F121" s="211"/>
    </row>
    <row r="122" spans="1:6" ht="20.25" customHeight="1" thickBot="1" x14ac:dyDescent="0.2">
      <c r="A122" s="94" t="s">
        <v>35</v>
      </c>
      <c r="B122" s="218"/>
      <c r="C122" s="218"/>
      <c r="D122" s="218"/>
      <c r="E122" s="218"/>
      <c r="F122" s="219"/>
    </row>
    <row r="123" spans="1:6" ht="20.25" customHeight="1" thickTop="1" x14ac:dyDescent="0.15">
      <c r="A123" s="93" t="s">
        <v>28</v>
      </c>
      <c r="B123" s="213" t="s">
        <v>629</v>
      </c>
      <c r="C123" s="213"/>
      <c r="D123" s="213"/>
      <c r="E123" s="213"/>
      <c r="F123" s="214"/>
    </row>
    <row r="124" spans="1:6" ht="20.25" customHeight="1" x14ac:dyDescent="0.15">
      <c r="A124" s="215" t="s">
        <v>36</v>
      </c>
      <c r="B124" s="204" t="s">
        <v>29</v>
      </c>
      <c r="C124" s="194" t="s">
        <v>78</v>
      </c>
      <c r="D124" s="151" t="s">
        <v>37</v>
      </c>
      <c r="E124" s="151" t="s">
        <v>30</v>
      </c>
      <c r="F124" s="152" t="s">
        <v>99</v>
      </c>
    </row>
    <row r="125" spans="1:6" ht="20.25" customHeight="1" x14ac:dyDescent="0.15">
      <c r="A125" s="216"/>
      <c r="B125" s="204"/>
      <c r="C125" s="195"/>
      <c r="D125" s="151" t="s">
        <v>38</v>
      </c>
      <c r="E125" s="151" t="s">
        <v>31</v>
      </c>
      <c r="F125" s="152" t="s">
        <v>39</v>
      </c>
    </row>
    <row r="126" spans="1:6" ht="20.25" customHeight="1" x14ac:dyDescent="0.15">
      <c r="A126" s="216"/>
      <c r="B126" s="196">
        <v>44155</v>
      </c>
      <c r="C126" s="197" t="s">
        <v>631</v>
      </c>
      <c r="D126" s="199">
        <v>2000000</v>
      </c>
      <c r="E126" s="199">
        <v>1900000</v>
      </c>
      <c r="F126" s="201">
        <v>0.95</v>
      </c>
    </row>
    <row r="127" spans="1:6" ht="20.25" customHeight="1" x14ac:dyDescent="0.15">
      <c r="A127" s="217"/>
      <c r="B127" s="196"/>
      <c r="C127" s="198"/>
      <c r="D127" s="200"/>
      <c r="E127" s="200"/>
      <c r="F127" s="201"/>
    </row>
    <row r="128" spans="1:6" ht="20.25" customHeight="1" x14ac:dyDescent="0.15">
      <c r="A128" s="202" t="s">
        <v>32</v>
      </c>
      <c r="B128" s="153" t="s">
        <v>33</v>
      </c>
      <c r="C128" s="153" t="s">
        <v>42</v>
      </c>
      <c r="D128" s="204" t="s">
        <v>34</v>
      </c>
      <c r="E128" s="204"/>
      <c r="F128" s="205"/>
    </row>
    <row r="129" spans="1:6" ht="20.25" customHeight="1" x14ac:dyDescent="0.15">
      <c r="A129" s="203"/>
      <c r="B129" s="10" t="s">
        <v>632</v>
      </c>
      <c r="C129" s="10" t="s">
        <v>722</v>
      </c>
      <c r="D129" s="206" t="s">
        <v>633</v>
      </c>
      <c r="E129" s="207"/>
      <c r="F129" s="208"/>
    </row>
    <row r="130" spans="1:6" ht="20.25" customHeight="1" x14ac:dyDescent="0.15">
      <c r="A130" s="103" t="s">
        <v>41</v>
      </c>
      <c r="B130" s="209" t="s">
        <v>595</v>
      </c>
      <c r="C130" s="209"/>
      <c r="D130" s="210"/>
      <c r="E130" s="210"/>
      <c r="F130" s="211"/>
    </row>
    <row r="131" spans="1:6" ht="20.25" customHeight="1" x14ac:dyDescent="0.15">
      <c r="A131" s="103" t="s">
        <v>40</v>
      </c>
      <c r="B131" s="212" t="s">
        <v>204</v>
      </c>
      <c r="C131" s="210"/>
      <c r="D131" s="210"/>
      <c r="E131" s="210"/>
      <c r="F131" s="211"/>
    </row>
    <row r="132" spans="1:6" ht="20.25" customHeight="1" thickBot="1" x14ac:dyDescent="0.2">
      <c r="A132" s="94" t="s">
        <v>35</v>
      </c>
      <c r="B132" s="218"/>
      <c r="C132" s="218"/>
      <c r="D132" s="218"/>
      <c r="E132" s="218"/>
      <c r="F132" s="219"/>
    </row>
    <row r="133" spans="1:6" ht="20.25" customHeight="1" thickTop="1" x14ac:dyDescent="0.15">
      <c r="A133" s="93" t="s">
        <v>28</v>
      </c>
      <c r="B133" s="213" t="s">
        <v>634</v>
      </c>
      <c r="C133" s="213"/>
      <c r="D133" s="213"/>
      <c r="E133" s="213"/>
      <c r="F133" s="214"/>
    </row>
    <row r="134" spans="1:6" ht="20.25" customHeight="1" x14ac:dyDescent="0.15">
      <c r="A134" s="215" t="s">
        <v>36</v>
      </c>
      <c r="B134" s="204" t="s">
        <v>29</v>
      </c>
      <c r="C134" s="194" t="s">
        <v>78</v>
      </c>
      <c r="D134" s="151" t="s">
        <v>37</v>
      </c>
      <c r="E134" s="151" t="s">
        <v>30</v>
      </c>
      <c r="F134" s="152" t="s">
        <v>99</v>
      </c>
    </row>
    <row r="135" spans="1:6" ht="20.25" customHeight="1" x14ac:dyDescent="0.15">
      <c r="A135" s="216"/>
      <c r="B135" s="204"/>
      <c r="C135" s="195"/>
      <c r="D135" s="151" t="s">
        <v>38</v>
      </c>
      <c r="E135" s="151" t="s">
        <v>31</v>
      </c>
      <c r="F135" s="152" t="s">
        <v>39</v>
      </c>
    </row>
    <row r="136" spans="1:6" ht="20.25" customHeight="1" x14ac:dyDescent="0.15">
      <c r="A136" s="216"/>
      <c r="B136" s="196">
        <v>44155</v>
      </c>
      <c r="C136" s="197" t="s">
        <v>636</v>
      </c>
      <c r="D136" s="199">
        <v>9900000</v>
      </c>
      <c r="E136" s="199">
        <v>9405000</v>
      </c>
      <c r="F136" s="201">
        <v>0.95</v>
      </c>
    </row>
    <row r="137" spans="1:6" ht="20.25" customHeight="1" x14ac:dyDescent="0.15">
      <c r="A137" s="217"/>
      <c r="B137" s="196"/>
      <c r="C137" s="198"/>
      <c r="D137" s="200"/>
      <c r="E137" s="200"/>
      <c r="F137" s="201"/>
    </row>
    <row r="138" spans="1:6" ht="20.25" customHeight="1" x14ac:dyDescent="0.15">
      <c r="A138" s="202" t="s">
        <v>32</v>
      </c>
      <c r="B138" s="153" t="s">
        <v>33</v>
      </c>
      <c r="C138" s="153" t="s">
        <v>42</v>
      </c>
      <c r="D138" s="204" t="s">
        <v>34</v>
      </c>
      <c r="E138" s="204"/>
      <c r="F138" s="205"/>
    </row>
    <row r="139" spans="1:6" ht="20.25" customHeight="1" x14ac:dyDescent="0.15">
      <c r="A139" s="203"/>
      <c r="B139" s="10" t="s">
        <v>637</v>
      </c>
      <c r="C139" s="10" t="s">
        <v>723</v>
      </c>
      <c r="D139" s="206" t="s">
        <v>638</v>
      </c>
      <c r="E139" s="207"/>
      <c r="F139" s="208"/>
    </row>
    <row r="140" spans="1:6" ht="20.25" customHeight="1" x14ac:dyDescent="0.15">
      <c r="A140" s="103" t="s">
        <v>41</v>
      </c>
      <c r="B140" s="209" t="s">
        <v>595</v>
      </c>
      <c r="C140" s="209"/>
      <c r="D140" s="210"/>
      <c r="E140" s="210"/>
      <c r="F140" s="211"/>
    </row>
    <row r="141" spans="1:6" ht="20.25" customHeight="1" x14ac:dyDescent="0.15">
      <c r="A141" s="103" t="s">
        <v>40</v>
      </c>
      <c r="B141" s="212" t="s">
        <v>204</v>
      </c>
      <c r="C141" s="210"/>
      <c r="D141" s="210"/>
      <c r="E141" s="210"/>
      <c r="F141" s="211"/>
    </row>
    <row r="142" spans="1:6" ht="20.25" customHeight="1" thickBot="1" x14ac:dyDescent="0.2">
      <c r="A142" s="94" t="s">
        <v>35</v>
      </c>
      <c r="B142" s="218"/>
      <c r="C142" s="218"/>
      <c r="D142" s="218"/>
      <c r="E142" s="218"/>
      <c r="F142" s="219"/>
    </row>
    <row r="143" spans="1:6" ht="20.25" customHeight="1" thickTop="1" x14ac:dyDescent="0.15">
      <c r="A143" s="93" t="s">
        <v>28</v>
      </c>
      <c r="B143" s="213" t="s">
        <v>639</v>
      </c>
      <c r="C143" s="213"/>
      <c r="D143" s="213"/>
      <c r="E143" s="213"/>
      <c r="F143" s="214"/>
    </row>
    <row r="144" spans="1:6" ht="20.25" customHeight="1" x14ac:dyDescent="0.15">
      <c r="A144" s="215" t="s">
        <v>36</v>
      </c>
      <c r="B144" s="204" t="s">
        <v>29</v>
      </c>
      <c r="C144" s="194" t="s">
        <v>78</v>
      </c>
      <c r="D144" s="151" t="s">
        <v>37</v>
      </c>
      <c r="E144" s="151" t="s">
        <v>30</v>
      </c>
      <c r="F144" s="152" t="s">
        <v>99</v>
      </c>
    </row>
    <row r="145" spans="1:6" ht="20.25" customHeight="1" x14ac:dyDescent="0.15">
      <c r="A145" s="216"/>
      <c r="B145" s="204"/>
      <c r="C145" s="195"/>
      <c r="D145" s="151" t="s">
        <v>38</v>
      </c>
      <c r="E145" s="151" t="s">
        <v>31</v>
      </c>
      <c r="F145" s="152" t="s">
        <v>39</v>
      </c>
    </row>
    <row r="146" spans="1:6" ht="20.25" customHeight="1" x14ac:dyDescent="0.15">
      <c r="A146" s="216"/>
      <c r="B146" s="196">
        <v>44155</v>
      </c>
      <c r="C146" s="197" t="s">
        <v>641</v>
      </c>
      <c r="D146" s="199">
        <v>133169400</v>
      </c>
      <c r="E146" s="199">
        <v>116867800</v>
      </c>
      <c r="F146" s="201">
        <v>0.8775874938236562</v>
      </c>
    </row>
    <row r="147" spans="1:6" ht="20.25" customHeight="1" x14ac:dyDescent="0.15">
      <c r="A147" s="217"/>
      <c r="B147" s="196"/>
      <c r="C147" s="198"/>
      <c r="D147" s="200"/>
      <c r="E147" s="200"/>
      <c r="F147" s="201"/>
    </row>
    <row r="148" spans="1:6" ht="20.25" customHeight="1" x14ac:dyDescent="0.15">
      <c r="A148" s="202" t="s">
        <v>32</v>
      </c>
      <c r="B148" s="153" t="s">
        <v>33</v>
      </c>
      <c r="C148" s="153" t="s">
        <v>42</v>
      </c>
      <c r="D148" s="204" t="s">
        <v>34</v>
      </c>
      <c r="E148" s="204"/>
      <c r="F148" s="205"/>
    </row>
    <row r="149" spans="1:6" ht="20.25" customHeight="1" x14ac:dyDescent="0.15">
      <c r="A149" s="203"/>
      <c r="B149" s="10" t="s">
        <v>237</v>
      </c>
      <c r="C149" s="10" t="s">
        <v>724</v>
      </c>
      <c r="D149" s="206" t="s">
        <v>644</v>
      </c>
      <c r="E149" s="207"/>
      <c r="F149" s="208"/>
    </row>
    <row r="150" spans="1:6" ht="20.25" customHeight="1" x14ac:dyDescent="0.15">
      <c r="A150" s="103" t="s">
        <v>41</v>
      </c>
      <c r="B150" s="209" t="s">
        <v>643</v>
      </c>
      <c r="C150" s="209"/>
      <c r="D150" s="210"/>
      <c r="E150" s="210"/>
      <c r="F150" s="211"/>
    </row>
    <row r="151" spans="1:6" ht="20.25" customHeight="1" x14ac:dyDescent="0.15">
      <c r="A151" s="103" t="s">
        <v>40</v>
      </c>
      <c r="B151" s="212" t="s">
        <v>366</v>
      </c>
      <c r="C151" s="210"/>
      <c r="D151" s="210"/>
      <c r="E151" s="210"/>
      <c r="F151" s="211"/>
    </row>
    <row r="152" spans="1:6" ht="20.25" customHeight="1" thickBot="1" x14ac:dyDescent="0.2">
      <c r="A152" s="94" t="s">
        <v>35</v>
      </c>
      <c r="B152" s="218"/>
      <c r="C152" s="218"/>
      <c r="D152" s="218"/>
      <c r="E152" s="218"/>
      <c r="F152" s="219"/>
    </row>
    <row r="153" spans="1:6" ht="20.25" customHeight="1" thickTop="1" x14ac:dyDescent="0.15">
      <c r="A153" s="93" t="s">
        <v>28</v>
      </c>
      <c r="B153" s="213" t="s">
        <v>554</v>
      </c>
      <c r="C153" s="213"/>
      <c r="D153" s="213"/>
      <c r="E153" s="213"/>
      <c r="F153" s="214"/>
    </row>
    <row r="154" spans="1:6" ht="20.25" customHeight="1" x14ac:dyDescent="0.15">
      <c r="A154" s="215" t="s">
        <v>36</v>
      </c>
      <c r="B154" s="204" t="s">
        <v>29</v>
      </c>
      <c r="C154" s="194" t="s">
        <v>78</v>
      </c>
      <c r="D154" s="151" t="s">
        <v>37</v>
      </c>
      <c r="E154" s="151" t="s">
        <v>30</v>
      </c>
      <c r="F154" s="152" t="s">
        <v>99</v>
      </c>
    </row>
    <row r="155" spans="1:6" ht="20.25" customHeight="1" x14ac:dyDescent="0.15">
      <c r="A155" s="216"/>
      <c r="B155" s="204"/>
      <c r="C155" s="195"/>
      <c r="D155" s="151" t="s">
        <v>38</v>
      </c>
      <c r="E155" s="151" t="s">
        <v>31</v>
      </c>
      <c r="F155" s="152" t="s">
        <v>39</v>
      </c>
    </row>
    <row r="156" spans="1:6" ht="20.25" customHeight="1" x14ac:dyDescent="0.15">
      <c r="A156" s="216"/>
      <c r="B156" s="196">
        <v>44158</v>
      </c>
      <c r="C156" s="197" t="s">
        <v>646</v>
      </c>
      <c r="D156" s="199">
        <v>2100000</v>
      </c>
      <c r="E156" s="199">
        <v>2000000</v>
      </c>
      <c r="F156" s="201">
        <v>0.95238095238095233</v>
      </c>
    </row>
    <row r="157" spans="1:6" ht="20.25" customHeight="1" x14ac:dyDescent="0.15">
      <c r="A157" s="217"/>
      <c r="B157" s="196"/>
      <c r="C157" s="198"/>
      <c r="D157" s="200"/>
      <c r="E157" s="200"/>
      <c r="F157" s="201"/>
    </row>
    <row r="158" spans="1:6" ht="20.25" customHeight="1" x14ac:dyDescent="0.15">
      <c r="A158" s="202" t="s">
        <v>32</v>
      </c>
      <c r="B158" s="153" t="s">
        <v>33</v>
      </c>
      <c r="C158" s="153" t="s">
        <v>42</v>
      </c>
      <c r="D158" s="204" t="s">
        <v>34</v>
      </c>
      <c r="E158" s="204"/>
      <c r="F158" s="205"/>
    </row>
    <row r="159" spans="1:6" ht="20.25" customHeight="1" x14ac:dyDescent="0.15">
      <c r="A159" s="203"/>
      <c r="B159" s="10" t="s">
        <v>234</v>
      </c>
      <c r="C159" s="10" t="s">
        <v>725</v>
      </c>
      <c r="D159" s="206" t="s">
        <v>647</v>
      </c>
      <c r="E159" s="207"/>
      <c r="F159" s="208"/>
    </row>
    <row r="160" spans="1:6" ht="20.25" customHeight="1" x14ac:dyDescent="0.15">
      <c r="A160" s="103" t="s">
        <v>41</v>
      </c>
      <c r="B160" s="209" t="s">
        <v>595</v>
      </c>
      <c r="C160" s="209"/>
      <c r="D160" s="210"/>
      <c r="E160" s="210"/>
      <c r="F160" s="211"/>
    </row>
    <row r="161" spans="1:6" ht="20.25" customHeight="1" x14ac:dyDescent="0.15">
      <c r="A161" s="103" t="s">
        <v>40</v>
      </c>
      <c r="B161" s="212" t="s">
        <v>204</v>
      </c>
      <c r="C161" s="210"/>
      <c r="D161" s="210"/>
      <c r="E161" s="210"/>
      <c r="F161" s="211"/>
    </row>
    <row r="162" spans="1:6" ht="20.25" customHeight="1" thickBot="1" x14ac:dyDescent="0.2">
      <c r="A162" s="94" t="s">
        <v>35</v>
      </c>
      <c r="B162" s="218"/>
      <c r="C162" s="218"/>
      <c r="D162" s="218"/>
      <c r="E162" s="218"/>
      <c r="F162" s="219"/>
    </row>
    <row r="163" spans="1:6" ht="20.25" customHeight="1" thickTop="1" x14ac:dyDescent="0.15">
      <c r="A163" s="93" t="s">
        <v>28</v>
      </c>
      <c r="B163" s="213" t="s">
        <v>648</v>
      </c>
      <c r="C163" s="213"/>
      <c r="D163" s="213"/>
      <c r="E163" s="213"/>
      <c r="F163" s="214"/>
    </row>
    <row r="164" spans="1:6" ht="20.25" customHeight="1" x14ac:dyDescent="0.15">
      <c r="A164" s="215" t="s">
        <v>36</v>
      </c>
      <c r="B164" s="204" t="s">
        <v>29</v>
      </c>
      <c r="C164" s="194" t="s">
        <v>78</v>
      </c>
      <c r="D164" s="151" t="s">
        <v>37</v>
      </c>
      <c r="E164" s="151" t="s">
        <v>30</v>
      </c>
      <c r="F164" s="152" t="s">
        <v>99</v>
      </c>
    </row>
    <row r="165" spans="1:6" ht="20.25" customHeight="1" x14ac:dyDescent="0.15">
      <c r="A165" s="216"/>
      <c r="B165" s="204"/>
      <c r="C165" s="195"/>
      <c r="D165" s="151" t="s">
        <v>38</v>
      </c>
      <c r="E165" s="151" t="s">
        <v>31</v>
      </c>
      <c r="F165" s="152" t="s">
        <v>39</v>
      </c>
    </row>
    <row r="166" spans="1:6" ht="20.25" customHeight="1" x14ac:dyDescent="0.15">
      <c r="A166" s="216"/>
      <c r="B166" s="196">
        <v>44161</v>
      </c>
      <c r="C166" s="197" t="s">
        <v>650</v>
      </c>
      <c r="D166" s="199">
        <v>2000000</v>
      </c>
      <c r="E166" s="199">
        <v>1980000</v>
      </c>
      <c r="F166" s="201">
        <v>0.99</v>
      </c>
    </row>
    <row r="167" spans="1:6" ht="20.25" customHeight="1" x14ac:dyDescent="0.15">
      <c r="A167" s="217"/>
      <c r="B167" s="196"/>
      <c r="C167" s="198"/>
      <c r="D167" s="200"/>
      <c r="E167" s="200"/>
      <c r="F167" s="201"/>
    </row>
    <row r="168" spans="1:6" ht="20.25" customHeight="1" x14ac:dyDescent="0.15">
      <c r="A168" s="202" t="s">
        <v>32</v>
      </c>
      <c r="B168" s="153" t="s">
        <v>33</v>
      </c>
      <c r="C168" s="153" t="s">
        <v>42</v>
      </c>
      <c r="D168" s="204" t="s">
        <v>34</v>
      </c>
      <c r="E168" s="204"/>
      <c r="F168" s="205"/>
    </row>
    <row r="169" spans="1:6" ht="20.25" customHeight="1" x14ac:dyDescent="0.15">
      <c r="A169" s="203"/>
      <c r="B169" s="10" t="s">
        <v>704</v>
      </c>
      <c r="C169" s="10" t="s">
        <v>726</v>
      </c>
      <c r="D169" s="206" t="s">
        <v>651</v>
      </c>
      <c r="E169" s="207"/>
      <c r="F169" s="208"/>
    </row>
    <row r="170" spans="1:6" ht="20.25" customHeight="1" x14ac:dyDescent="0.15">
      <c r="A170" s="103" t="s">
        <v>41</v>
      </c>
      <c r="B170" s="209" t="s">
        <v>595</v>
      </c>
      <c r="C170" s="209"/>
      <c r="D170" s="210"/>
      <c r="E170" s="210"/>
      <c r="F170" s="211"/>
    </row>
    <row r="171" spans="1:6" ht="20.25" customHeight="1" x14ac:dyDescent="0.15">
      <c r="A171" s="103" t="s">
        <v>40</v>
      </c>
      <c r="B171" s="212" t="s">
        <v>727</v>
      </c>
      <c r="C171" s="210"/>
      <c r="D171" s="210"/>
      <c r="E171" s="210"/>
      <c r="F171" s="211"/>
    </row>
    <row r="172" spans="1:6" ht="20.25" customHeight="1" thickBot="1" x14ac:dyDescent="0.2">
      <c r="A172" s="94" t="s">
        <v>35</v>
      </c>
      <c r="B172" s="218"/>
      <c r="C172" s="218"/>
      <c r="D172" s="218"/>
      <c r="E172" s="218"/>
      <c r="F172" s="219"/>
    </row>
    <row r="173" spans="1:6" ht="20.25" customHeight="1" thickTop="1" x14ac:dyDescent="0.15">
      <c r="A173" s="93" t="s">
        <v>28</v>
      </c>
      <c r="B173" s="213" t="s">
        <v>652</v>
      </c>
      <c r="C173" s="213"/>
      <c r="D173" s="213"/>
      <c r="E173" s="213"/>
      <c r="F173" s="214"/>
    </row>
    <row r="174" spans="1:6" ht="20.25" customHeight="1" x14ac:dyDescent="0.15">
      <c r="A174" s="215" t="s">
        <v>36</v>
      </c>
      <c r="B174" s="204" t="s">
        <v>29</v>
      </c>
      <c r="C174" s="194" t="s">
        <v>78</v>
      </c>
      <c r="D174" s="151" t="s">
        <v>37</v>
      </c>
      <c r="E174" s="151" t="s">
        <v>30</v>
      </c>
      <c r="F174" s="152" t="s">
        <v>99</v>
      </c>
    </row>
    <row r="175" spans="1:6" ht="20.25" customHeight="1" x14ac:dyDescent="0.15">
      <c r="A175" s="216"/>
      <c r="B175" s="204"/>
      <c r="C175" s="195"/>
      <c r="D175" s="151" t="s">
        <v>38</v>
      </c>
      <c r="E175" s="151" t="s">
        <v>31</v>
      </c>
      <c r="F175" s="152" t="s">
        <v>39</v>
      </c>
    </row>
    <row r="176" spans="1:6" ht="20.25" customHeight="1" x14ac:dyDescent="0.15">
      <c r="A176" s="216"/>
      <c r="B176" s="196">
        <v>44162</v>
      </c>
      <c r="C176" s="197" t="s">
        <v>654</v>
      </c>
      <c r="D176" s="199">
        <v>27500000</v>
      </c>
      <c r="E176" s="199">
        <v>24000000</v>
      </c>
      <c r="F176" s="201">
        <v>0.87272727272727268</v>
      </c>
    </row>
    <row r="177" spans="1:6" ht="20.25" customHeight="1" x14ac:dyDescent="0.15">
      <c r="A177" s="217"/>
      <c r="B177" s="196"/>
      <c r="C177" s="198"/>
      <c r="D177" s="200"/>
      <c r="E177" s="200"/>
      <c r="F177" s="201"/>
    </row>
    <row r="178" spans="1:6" ht="20.25" customHeight="1" x14ac:dyDescent="0.15">
      <c r="A178" s="202" t="s">
        <v>32</v>
      </c>
      <c r="B178" s="153" t="s">
        <v>33</v>
      </c>
      <c r="C178" s="153" t="s">
        <v>42</v>
      </c>
      <c r="D178" s="204" t="s">
        <v>34</v>
      </c>
      <c r="E178" s="204"/>
      <c r="F178" s="205"/>
    </row>
    <row r="179" spans="1:6" ht="20.25" customHeight="1" x14ac:dyDescent="0.15">
      <c r="A179" s="203"/>
      <c r="B179" s="10" t="s">
        <v>706</v>
      </c>
      <c r="C179" s="10" t="s">
        <v>728</v>
      </c>
      <c r="D179" s="206" t="s">
        <v>655</v>
      </c>
      <c r="E179" s="207"/>
      <c r="F179" s="208"/>
    </row>
    <row r="180" spans="1:6" ht="20.25" customHeight="1" x14ac:dyDescent="0.15">
      <c r="A180" s="103" t="s">
        <v>41</v>
      </c>
      <c r="B180" s="209" t="s">
        <v>595</v>
      </c>
      <c r="C180" s="209"/>
      <c r="D180" s="210"/>
      <c r="E180" s="210"/>
      <c r="F180" s="211"/>
    </row>
    <row r="181" spans="1:6" ht="20.25" customHeight="1" x14ac:dyDescent="0.15">
      <c r="A181" s="103" t="s">
        <v>40</v>
      </c>
      <c r="B181" s="212" t="s">
        <v>719</v>
      </c>
      <c r="C181" s="210"/>
      <c r="D181" s="210"/>
      <c r="E181" s="210"/>
      <c r="F181" s="211"/>
    </row>
    <row r="182" spans="1:6" ht="20.25" customHeight="1" thickBot="1" x14ac:dyDescent="0.2">
      <c r="A182" s="94" t="s">
        <v>35</v>
      </c>
      <c r="B182" s="218"/>
      <c r="C182" s="218"/>
      <c r="D182" s="218"/>
      <c r="E182" s="218"/>
      <c r="F182" s="219"/>
    </row>
    <row r="183" spans="1:6" ht="20.25" customHeight="1" thickTop="1" x14ac:dyDescent="0.15">
      <c r="A183" s="93" t="s">
        <v>28</v>
      </c>
      <c r="B183" s="213" t="s">
        <v>656</v>
      </c>
      <c r="C183" s="213"/>
      <c r="D183" s="213"/>
      <c r="E183" s="213"/>
      <c r="F183" s="214"/>
    </row>
    <row r="184" spans="1:6" ht="20.25" customHeight="1" x14ac:dyDescent="0.15">
      <c r="A184" s="215" t="s">
        <v>36</v>
      </c>
      <c r="B184" s="204" t="s">
        <v>29</v>
      </c>
      <c r="C184" s="194" t="s">
        <v>78</v>
      </c>
      <c r="D184" s="151" t="s">
        <v>37</v>
      </c>
      <c r="E184" s="151" t="s">
        <v>30</v>
      </c>
      <c r="F184" s="152" t="s">
        <v>99</v>
      </c>
    </row>
    <row r="185" spans="1:6" ht="20.25" customHeight="1" x14ac:dyDescent="0.15">
      <c r="A185" s="216"/>
      <c r="B185" s="204"/>
      <c r="C185" s="195"/>
      <c r="D185" s="151" t="s">
        <v>38</v>
      </c>
      <c r="E185" s="151" t="s">
        <v>31</v>
      </c>
      <c r="F185" s="152" t="s">
        <v>39</v>
      </c>
    </row>
    <row r="186" spans="1:6" ht="20.25" customHeight="1" x14ac:dyDescent="0.15">
      <c r="A186" s="216"/>
      <c r="B186" s="196">
        <v>44162</v>
      </c>
      <c r="C186" s="197" t="s">
        <v>657</v>
      </c>
      <c r="D186" s="199">
        <v>7332000</v>
      </c>
      <c r="E186" s="199">
        <v>7101600</v>
      </c>
      <c r="F186" s="201">
        <v>0.9685761047463175</v>
      </c>
    </row>
    <row r="187" spans="1:6" ht="20.25" customHeight="1" x14ac:dyDescent="0.15">
      <c r="A187" s="217"/>
      <c r="B187" s="196"/>
      <c r="C187" s="198"/>
      <c r="D187" s="200"/>
      <c r="E187" s="200"/>
      <c r="F187" s="201"/>
    </row>
    <row r="188" spans="1:6" ht="20.25" customHeight="1" x14ac:dyDescent="0.15">
      <c r="A188" s="202" t="s">
        <v>32</v>
      </c>
      <c r="B188" s="153" t="s">
        <v>33</v>
      </c>
      <c r="C188" s="153" t="s">
        <v>42</v>
      </c>
      <c r="D188" s="204" t="s">
        <v>34</v>
      </c>
      <c r="E188" s="204"/>
      <c r="F188" s="205"/>
    </row>
    <row r="189" spans="1:6" ht="20.25" customHeight="1" x14ac:dyDescent="0.15">
      <c r="A189" s="203"/>
      <c r="B189" s="10" t="s">
        <v>658</v>
      </c>
      <c r="C189" s="10" t="s">
        <v>729</v>
      </c>
      <c r="D189" s="206" t="s">
        <v>659</v>
      </c>
      <c r="E189" s="207"/>
      <c r="F189" s="208"/>
    </row>
    <row r="190" spans="1:6" ht="20.25" customHeight="1" x14ac:dyDescent="0.15">
      <c r="A190" s="103" t="s">
        <v>41</v>
      </c>
      <c r="B190" s="209" t="s">
        <v>595</v>
      </c>
      <c r="C190" s="209"/>
      <c r="D190" s="210"/>
      <c r="E190" s="210"/>
      <c r="F190" s="211"/>
    </row>
    <row r="191" spans="1:6" ht="20.25" customHeight="1" x14ac:dyDescent="0.15">
      <c r="A191" s="103" t="s">
        <v>40</v>
      </c>
      <c r="B191" s="212" t="s">
        <v>204</v>
      </c>
      <c r="C191" s="210"/>
      <c r="D191" s="210"/>
      <c r="E191" s="210"/>
      <c r="F191" s="211"/>
    </row>
    <row r="192" spans="1:6" ht="20.25" customHeight="1" thickBot="1" x14ac:dyDescent="0.2">
      <c r="A192" s="94" t="s">
        <v>35</v>
      </c>
      <c r="B192" s="218"/>
      <c r="C192" s="218"/>
      <c r="D192" s="218"/>
      <c r="E192" s="218"/>
      <c r="F192" s="219"/>
    </row>
    <row r="193" spans="1:6" ht="20.25" customHeight="1" thickTop="1" x14ac:dyDescent="0.15">
      <c r="A193" s="93" t="s">
        <v>28</v>
      </c>
      <c r="B193" s="213" t="s">
        <v>660</v>
      </c>
      <c r="C193" s="213"/>
      <c r="D193" s="213"/>
      <c r="E193" s="213"/>
      <c r="F193" s="214"/>
    </row>
    <row r="194" spans="1:6" ht="20.25" customHeight="1" x14ac:dyDescent="0.15">
      <c r="A194" s="215" t="s">
        <v>36</v>
      </c>
      <c r="B194" s="204" t="s">
        <v>29</v>
      </c>
      <c r="C194" s="194" t="s">
        <v>78</v>
      </c>
      <c r="D194" s="151" t="s">
        <v>37</v>
      </c>
      <c r="E194" s="151" t="s">
        <v>30</v>
      </c>
      <c r="F194" s="152" t="s">
        <v>99</v>
      </c>
    </row>
    <row r="195" spans="1:6" ht="20.25" customHeight="1" x14ac:dyDescent="0.15">
      <c r="A195" s="216"/>
      <c r="B195" s="204"/>
      <c r="C195" s="195"/>
      <c r="D195" s="151" t="s">
        <v>38</v>
      </c>
      <c r="E195" s="151" t="s">
        <v>31</v>
      </c>
      <c r="F195" s="152" t="s">
        <v>39</v>
      </c>
    </row>
    <row r="196" spans="1:6" ht="20.25" customHeight="1" x14ac:dyDescent="0.15">
      <c r="A196" s="216"/>
      <c r="B196" s="196">
        <v>44162</v>
      </c>
      <c r="C196" s="197" t="s">
        <v>657</v>
      </c>
      <c r="D196" s="199">
        <v>3020400</v>
      </c>
      <c r="E196" s="199">
        <v>3020400</v>
      </c>
      <c r="F196" s="201">
        <v>1</v>
      </c>
    </row>
    <row r="197" spans="1:6" ht="20.25" customHeight="1" x14ac:dyDescent="0.15">
      <c r="A197" s="217"/>
      <c r="B197" s="196"/>
      <c r="C197" s="198"/>
      <c r="D197" s="200"/>
      <c r="E197" s="200"/>
      <c r="F197" s="201"/>
    </row>
    <row r="198" spans="1:6" ht="20.25" customHeight="1" x14ac:dyDescent="0.15">
      <c r="A198" s="202" t="s">
        <v>32</v>
      </c>
      <c r="B198" s="153" t="s">
        <v>33</v>
      </c>
      <c r="C198" s="153" t="s">
        <v>42</v>
      </c>
      <c r="D198" s="204" t="s">
        <v>34</v>
      </c>
      <c r="E198" s="204"/>
      <c r="F198" s="205"/>
    </row>
    <row r="199" spans="1:6" ht="20.25" customHeight="1" x14ac:dyDescent="0.15">
      <c r="A199" s="203"/>
      <c r="B199" s="10" t="s">
        <v>658</v>
      </c>
      <c r="C199" s="10" t="s">
        <v>729</v>
      </c>
      <c r="D199" s="206" t="s">
        <v>659</v>
      </c>
      <c r="E199" s="207"/>
      <c r="F199" s="208"/>
    </row>
    <row r="200" spans="1:6" ht="20.25" customHeight="1" x14ac:dyDescent="0.15">
      <c r="A200" s="103" t="s">
        <v>41</v>
      </c>
      <c r="B200" s="209" t="s">
        <v>595</v>
      </c>
      <c r="C200" s="209"/>
      <c r="D200" s="210"/>
      <c r="E200" s="210"/>
      <c r="F200" s="211"/>
    </row>
    <row r="201" spans="1:6" ht="20.25" customHeight="1" x14ac:dyDescent="0.15">
      <c r="A201" s="103" t="s">
        <v>40</v>
      </c>
      <c r="B201" s="212" t="s">
        <v>204</v>
      </c>
      <c r="C201" s="210"/>
      <c r="D201" s="210"/>
      <c r="E201" s="210"/>
      <c r="F201" s="211"/>
    </row>
    <row r="202" spans="1:6" ht="20.25" customHeight="1" thickBot="1" x14ac:dyDescent="0.2">
      <c r="A202" s="94" t="s">
        <v>35</v>
      </c>
      <c r="B202" s="218"/>
      <c r="C202" s="218"/>
      <c r="D202" s="218"/>
      <c r="E202" s="218"/>
      <c r="F202" s="219"/>
    </row>
    <row r="203" spans="1:6" ht="20.25" customHeight="1" thickTop="1" x14ac:dyDescent="0.15">
      <c r="A203" s="93" t="s">
        <v>28</v>
      </c>
      <c r="B203" s="213" t="s">
        <v>661</v>
      </c>
      <c r="C203" s="213"/>
      <c r="D203" s="213"/>
      <c r="E203" s="213"/>
      <c r="F203" s="214"/>
    </row>
    <row r="204" spans="1:6" ht="20.25" customHeight="1" x14ac:dyDescent="0.15">
      <c r="A204" s="215" t="s">
        <v>36</v>
      </c>
      <c r="B204" s="204" t="s">
        <v>29</v>
      </c>
      <c r="C204" s="194" t="s">
        <v>78</v>
      </c>
      <c r="D204" s="151" t="s">
        <v>37</v>
      </c>
      <c r="E204" s="151" t="s">
        <v>30</v>
      </c>
      <c r="F204" s="152" t="s">
        <v>99</v>
      </c>
    </row>
    <row r="205" spans="1:6" ht="20.25" customHeight="1" x14ac:dyDescent="0.15">
      <c r="A205" s="216"/>
      <c r="B205" s="204"/>
      <c r="C205" s="195"/>
      <c r="D205" s="151" t="s">
        <v>38</v>
      </c>
      <c r="E205" s="151" t="s">
        <v>31</v>
      </c>
      <c r="F205" s="152" t="s">
        <v>39</v>
      </c>
    </row>
    <row r="206" spans="1:6" ht="20.25" customHeight="1" x14ac:dyDescent="0.15">
      <c r="A206" s="216"/>
      <c r="B206" s="196">
        <v>44162</v>
      </c>
      <c r="C206" s="197" t="s">
        <v>662</v>
      </c>
      <c r="D206" s="199">
        <v>850000</v>
      </c>
      <c r="E206" s="199">
        <v>800000</v>
      </c>
      <c r="F206" s="201">
        <v>0.94117647058823528</v>
      </c>
    </row>
    <row r="207" spans="1:6" ht="20.25" customHeight="1" x14ac:dyDescent="0.15">
      <c r="A207" s="217"/>
      <c r="B207" s="196"/>
      <c r="C207" s="198"/>
      <c r="D207" s="200"/>
      <c r="E207" s="200"/>
      <c r="F207" s="201"/>
    </row>
    <row r="208" spans="1:6" ht="20.25" customHeight="1" x14ac:dyDescent="0.15">
      <c r="A208" s="202" t="s">
        <v>32</v>
      </c>
      <c r="B208" s="153" t="s">
        <v>33</v>
      </c>
      <c r="C208" s="153" t="s">
        <v>42</v>
      </c>
      <c r="D208" s="204" t="s">
        <v>34</v>
      </c>
      <c r="E208" s="204"/>
      <c r="F208" s="205"/>
    </row>
    <row r="209" spans="1:6" ht="20.25" customHeight="1" x14ac:dyDescent="0.15">
      <c r="A209" s="203"/>
      <c r="B209" s="10" t="s">
        <v>239</v>
      </c>
      <c r="C209" s="10" t="s">
        <v>730</v>
      </c>
      <c r="D209" s="206" t="s">
        <v>663</v>
      </c>
      <c r="E209" s="207"/>
      <c r="F209" s="208"/>
    </row>
    <row r="210" spans="1:6" ht="20.25" customHeight="1" x14ac:dyDescent="0.15">
      <c r="A210" s="103" t="s">
        <v>41</v>
      </c>
      <c r="B210" s="209" t="s">
        <v>595</v>
      </c>
      <c r="C210" s="209"/>
      <c r="D210" s="210"/>
      <c r="E210" s="210"/>
      <c r="F210" s="211"/>
    </row>
    <row r="211" spans="1:6" ht="20.25" customHeight="1" x14ac:dyDescent="0.15">
      <c r="A211" s="103" t="s">
        <v>40</v>
      </c>
      <c r="B211" s="212" t="s">
        <v>204</v>
      </c>
      <c r="C211" s="210"/>
      <c r="D211" s="210"/>
      <c r="E211" s="210"/>
      <c r="F211" s="211"/>
    </row>
    <row r="212" spans="1:6" ht="20.25" customHeight="1" thickBot="1" x14ac:dyDescent="0.2">
      <c r="A212" s="94" t="s">
        <v>35</v>
      </c>
      <c r="B212" s="218"/>
      <c r="C212" s="218"/>
      <c r="D212" s="218"/>
      <c r="E212" s="218"/>
      <c r="F212" s="219"/>
    </row>
    <row r="213" spans="1:6" ht="20.25" customHeight="1" thickTop="1" x14ac:dyDescent="0.15">
      <c r="A213" s="93" t="s">
        <v>28</v>
      </c>
      <c r="B213" s="213" t="s">
        <v>664</v>
      </c>
      <c r="C213" s="213"/>
      <c r="D213" s="213"/>
      <c r="E213" s="213"/>
      <c r="F213" s="214"/>
    </row>
    <row r="214" spans="1:6" ht="20.25" customHeight="1" x14ac:dyDescent="0.15">
      <c r="A214" s="215" t="s">
        <v>36</v>
      </c>
      <c r="B214" s="204" t="s">
        <v>29</v>
      </c>
      <c r="C214" s="194" t="s">
        <v>78</v>
      </c>
      <c r="D214" s="151" t="s">
        <v>37</v>
      </c>
      <c r="E214" s="151" t="s">
        <v>30</v>
      </c>
      <c r="F214" s="152" t="s">
        <v>99</v>
      </c>
    </row>
    <row r="215" spans="1:6" ht="20.25" customHeight="1" x14ac:dyDescent="0.15">
      <c r="A215" s="216"/>
      <c r="B215" s="204"/>
      <c r="C215" s="195"/>
      <c r="D215" s="151" t="s">
        <v>38</v>
      </c>
      <c r="E215" s="151" t="s">
        <v>31</v>
      </c>
      <c r="F215" s="152" t="s">
        <v>39</v>
      </c>
    </row>
    <row r="216" spans="1:6" ht="20.25" customHeight="1" x14ac:dyDescent="0.15">
      <c r="A216" s="216"/>
      <c r="B216" s="196">
        <v>44165</v>
      </c>
      <c r="C216" s="197" t="s">
        <v>666</v>
      </c>
      <c r="D216" s="199">
        <v>5200000</v>
      </c>
      <c r="E216" s="199">
        <v>4914000</v>
      </c>
      <c r="F216" s="201">
        <v>0.94499999999999995</v>
      </c>
    </row>
    <row r="217" spans="1:6" ht="20.25" customHeight="1" x14ac:dyDescent="0.15">
      <c r="A217" s="217"/>
      <c r="B217" s="196" t="s">
        <v>667</v>
      </c>
      <c r="C217" s="198"/>
      <c r="D217" s="200"/>
      <c r="E217" s="200"/>
      <c r="F217" s="201"/>
    </row>
    <row r="218" spans="1:6" ht="20.25" customHeight="1" x14ac:dyDescent="0.15">
      <c r="A218" s="202" t="s">
        <v>32</v>
      </c>
      <c r="B218" s="153" t="s">
        <v>33</v>
      </c>
      <c r="C218" s="153" t="s">
        <v>42</v>
      </c>
      <c r="D218" s="204" t="s">
        <v>34</v>
      </c>
      <c r="E218" s="204"/>
      <c r="F218" s="205"/>
    </row>
    <row r="219" spans="1:6" ht="20.25" customHeight="1" x14ac:dyDescent="0.15">
      <c r="A219" s="203"/>
      <c r="B219" s="10" t="s">
        <v>667</v>
      </c>
      <c r="C219" s="10" t="s">
        <v>731</v>
      </c>
      <c r="D219" s="206" t="s">
        <v>668</v>
      </c>
      <c r="E219" s="207"/>
      <c r="F219" s="208"/>
    </row>
    <row r="220" spans="1:6" ht="20.25" customHeight="1" x14ac:dyDescent="0.15">
      <c r="A220" s="103" t="s">
        <v>41</v>
      </c>
      <c r="B220" s="209" t="s">
        <v>595</v>
      </c>
      <c r="C220" s="209"/>
      <c r="D220" s="210"/>
      <c r="E220" s="210"/>
      <c r="F220" s="211"/>
    </row>
    <row r="221" spans="1:6" ht="20.25" customHeight="1" x14ac:dyDescent="0.15">
      <c r="A221" s="103" t="s">
        <v>40</v>
      </c>
      <c r="B221" s="212" t="s">
        <v>204</v>
      </c>
      <c r="C221" s="210"/>
      <c r="D221" s="210"/>
      <c r="E221" s="210"/>
      <c r="F221" s="211"/>
    </row>
    <row r="222" spans="1:6" ht="20.25" customHeight="1" thickBot="1" x14ac:dyDescent="0.2">
      <c r="A222" s="94" t="s">
        <v>35</v>
      </c>
      <c r="B222" s="218"/>
      <c r="C222" s="218"/>
      <c r="D222" s="218"/>
      <c r="E222" s="218"/>
      <c r="F222" s="219"/>
    </row>
    <row r="223" spans="1:6" ht="20.25" customHeight="1" thickTop="1" x14ac:dyDescent="0.15">
      <c r="A223" s="93" t="s">
        <v>28</v>
      </c>
      <c r="B223" s="213" t="s">
        <v>732</v>
      </c>
      <c r="C223" s="213"/>
      <c r="D223" s="213"/>
      <c r="E223" s="213"/>
      <c r="F223" s="214"/>
    </row>
    <row r="224" spans="1:6" ht="20.25" customHeight="1" x14ac:dyDescent="0.15">
      <c r="A224" s="215" t="s">
        <v>36</v>
      </c>
      <c r="B224" s="204" t="s">
        <v>29</v>
      </c>
      <c r="C224" s="194" t="s">
        <v>78</v>
      </c>
      <c r="D224" s="151" t="s">
        <v>37</v>
      </c>
      <c r="E224" s="151" t="s">
        <v>30</v>
      </c>
      <c r="F224" s="152" t="s">
        <v>99</v>
      </c>
    </row>
    <row r="225" spans="1:6" ht="20.25" customHeight="1" x14ac:dyDescent="0.15">
      <c r="A225" s="216"/>
      <c r="B225" s="204"/>
      <c r="C225" s="195"/>
      <c r="D225" s="151" t="s">
        <v>38</v>
      </c>
      <c r="E225" s="151" t="s">
        <v>31</v>
      </c>
      <c r="F225" s="152" t="s">
        <v>39</v>
      </c>
    </row>
    <row r="226" spans="1:6" ht="20.25" customHeight="1" x14ac:dyDescent="0.15">
      <c r="A226" s="216"/>
      <c r="B226" s="196">
        <v>44166</v>
      </c>
      <c r="C226" s="197" t="s">
        <v>671</v>
      </c>
      <c r="D226" s="199">
        <v>11400000</v>
      </c>
      <c r="E226" s="199">
        <v>11400000</v>
      </c>
      <c r="F226" s="201">
        <v>1</v>
      </c>
    </row>
    <row r="227" spans="1:6" ht="20.25" customHeight="1" x14ac:dyDescent="0.15">
      <c r="A227" s="217"/>
      <c r="B227" s="196"/>
      <c r="C227" s="198"/>
      <c r="D227" s="200"/>
      <c r="E227" s="200"/>
      <c r="F227" s="201"/>
    </row>
    <row r="228" spans="1:6" ht="20.25" customHeight="1" x14ac:dyDescent="0.15">
      <c r="A228" s="202" t="s">
        <v>32</v>
      </c>
      <c r="B228" s="153" t="s">
        <v>33</v>
      </c>
      <c r="C228" s="153" t="s">
        <v>42</v>
      </c>
      <c r="D228" s="204" t="s">
        <v>34</v>
      </c>
      <c r="E228" s="204"/>
      <c r="F228" s="205"/>
    </row>
    <row r="229" spans="1:6" ht="20.25" customHeight="1" x14ac:dyDescent="0.15">
      <c r="A229" s="203"/>
      <c r="B229" s="10" t="s">
        <v>708</v>
      </c>
      <c r="C229" s="10" t="s">
        <v>733</v>
      </c>
      <c r="D229" s="206" t="s">
        <v>672</v>
      </c>
      <c r="E229" s="207"/>
      <c r="F229" s="208"/>
    </row>
    <row r="230" spans="1:6" ht="20.25" customHeight="1" x14ac:dyDescent="0.15">
      <c r="A230" s="103" t="s">
        <v>41</v>
      </c>
      <c r="B230" s="209" t="s">
        <v>595</v>
      </c>
      <c r="C230" s="209"/>
      <c r="D230" s="210"/>
      <c r="E230" s="210"/>
      <c r="F230" s="211"/>
    </row>
    <row r="231" spans="1:6" ht="20.25" customHeight="1" x14ac:dyDescent="0.15">
      <c r="A231" s="103" t="s">
        <v>40</v>
      </c>
      <c r="B231" s="212" t="s">
        <v>204</v>
      </c>
      <c r="C231" s="210"/>
      <c r="D231" s="210"/>
      <c r="E231" s="210"/>
      <c r="F231" s="211"/>
    </row>
    <row r="232" spans="1:6" ht="20.25" customHeight="1" thickBot="1" x14ac:dyDescent="0.2">
      <c r="A232" s="94" t="s">
        <v>35</v>
      </c>
      <c r="B232" s="218"/>
      <c r="C232" s="218"/>
      <c r="D232" s="218"/>
      <c r="E232" s="218"/>
      <c r="F232" s="219"/>
    </row>
    <row r="233" spans="1:6" ht="20.25" customHeight="1" thickTop="1" x14ac:dyDescent="0.15">
      <c r="A233" s="93" t="s">
        <v>28</v>
      </c>
      <c r="B233" s="213" t="s">
        <v>673</v>
      </c>
      <c r="C233" s="213"/>
      <c r="D233" s="213"/>
      <c r="E233" s="213"/>
      <c r="F233" s="214"/>
    </row>
    <row r="234" spans="1:6" ht="20.25" customHeight="1" x14ac:dyDescent="0.15">
      <c r="A234" s="215" t="s">
        <v>36</v>
      </c>
      <c r="B234" s="204" t="s">
        <v>29</v>
      </c>
      <c r="C234" s="194" t="s">
        <v>78</v>
      </c>
      <c r="D234" s="151" t="s">
        <v>37</v>
      </c>
      <c r="E234" s="151" t="s">
        <v>30</v>
      </c>
      <c r="F234" s="152" t="s">
        <v>99</v>
      </c>
    </row>
    <row r="235" spans="1:6" ht="20.25" customHeight="1" x14ac:dyDescent="0.15">
      <c r="A235" s="216"/>
      <c r="B235" s="204"/>
      <c r="C235" s="195"/>
      <c r="D235" s="151" t="s">
        <v>38</v>
      </c>
      <c r="E235" s="151" t="s">
        <v>31</v>
      </c>
      <c r="F235" s="152" t="s">
        <v>39</v>
      </c>
    </row>
    <row r="236" spans="1:6" ht="20.25" customHeight="1" x14ac:dyDescent="0.15">
      <c r="A236" s="216"/>
      <c r="B236" s="196">
        <v>44166</v>
      </c>
      <c r="C236" s="197" t="s">
        <v>674</v>
      </c>
      <c r="D236" s="199">
        <v>1980000</v>
      </c>
      <c r="E236" s="199">
        <v>1880000</v>
      </c>
      <c r="F236" s="201">
        <v>0.9494949494949495</v>
      </c>
    </row>
    <row r="237" spans="1:6" ht="20.25" customHeight="1" x14ac:dyDescent="0.15">
      <c r="A237" s="217"/>
      <c r="B237" s="196"/>
      <c r="C237" s="198"/>
      <c r="D237" s="200"/>
      <c r="E237" s="200"/>
      <c r="F237" s="201"/>
    </row>
    <row r="238" spans="1:6" ht="20.25" customHeight="1" x14ac:dyDescent="0.15">
      <c r="A238" s="202" t="s">
        <v>32</v>
      </c>
      <c r="B238" s="153" t="s">
        <v>33</v>
      </c>
      <c r="C238" s="153" t="s">
        <v>42</v>
      </c>
      <c r="D238" s="204" t="s">
        <v>34</v>
      </c>
      <c r="E238" s="204"/>
      <c r="F238" s="205"/>
    </row>
    <row r="239" spans="1:6" ht="20.25" customHeight="1" x14ac:dyDescent="0.15">
      <c r="A239" s="203"/>
      <c r="B239" s="10" t="s">
        <v>675</v>
      </c>
      <c r="C239" s="10" t="s">
        <v>734</v>
      </c>
      <c r="D239" s="206" t="s">
        <v>676</v>
      </c>
      <c r="E239" s="207"/>
      <c r="F239" s="208"/>
    </row>
    <row r="240" spans="1:6" ht="20.25" customHeight="1" x14ac:dyDescent="0.15">
      <c r="A240" s="103" t="s">
        <v>41</v>
      </c>
      <c r="B240" s="209" t="s">
        <v>595</v>
      </c>
      <c r="C240" s="209"/>
      <c r="D240" s="210"/>
      <c r="E240" s="210"/>
      <c r="F240" s="211"/>
    </row>
    <row r="241" spans="1:6" ht="20.25" customHeight="1" x14ac:dyDescent="0.15">
      <c r="A241" s="103" t="s">
        <v>40</v>
      </c>
      <c r="B241" s="212" t="s">
        <v>727</v>
      </c>
      <c r="C241" s="210"/>
      <c r="D241" s="210"/>
      <c r="E241" s="210"/>
      <c r="F241" s="211"/>
    </row>
    <row r="242" spans="1:6" ht="20.25" customHeight="1" thickBot="1" x14ac:dyDescent="0.2">
      <c r="A242" s="94" t="s">
        <v>35</v>
      </c>
      <c r="B242" s="218"/>
      <c r="C242" s="218"/>
      <c r="D242" s="218"/>
      <c r="E242" s="218"/>
      <c r="F242" s="219"/>
    </row>
    <row r="243" spans="1:6" ht="20.25" customHeight="1" thickTop="1" x14ac:dyDescent="0.15">
      <c r="A243" s="93" t="s">
        <v>28</v>
      </c>
      <c r="B243" s="213" t="s">
        <v>335</v>
      </c>
      <c r="C243" s="213"/>
      <c r="D243" s="213"/>
      <c r="E243" s="213"/>
      <c r="F243" s="214"/>
    </row>
    <row r="244" spans="1:6" ht="20.25" customHeight="1" x14ac:dyDescent="0.15">
      <c r="A244" s="215" t="s">
        <v>36</v>
      </c>
      <c r="B244" s="204" t="s">
        <v>29</v>
      </c>
      <c r="C244" s="194" t="s">
        <v>78</v>
      </c>
      <c r="D244" s="151" t="s">
        <v>37</v>
      </c>
      <c r="E244" s="151" t="s">
        <v>30</v>
      </c>
      <c r="F244" s="152" t="s">
        <v>99</v>
      </c>
    </row>
    <row r="245" spans="1:6" ht="20.25" customHeight="1" x14ac:dyDescent="0.15">
      <c r="A245" s="216"/>
      <c r="B245" s="204"/>
      <c r="C245" s="195"/>
      <c r="D245" s="151" t="s">
        <v>38</v>
      </c>
      <c r="E245" s="151" t="s">
        <v>31</v>
      </c>
      <c r="F245" s="152" t="s">
        <v>39</v>
      </c>
    </row>
    <row r="246" spans="1:6" ht="20.25" customHeight="1" x14ac:dyDescent="0.15">
      <c r="A246" s="216"/>
      <c r="B246" s="196">
        <v>44173</v>
      </c>
      <c r="C246" s="197" t="s">
        <v>677</v>
      </c>
      <c r="D246" s="199">
        <v>2040000</v>
      </c>
      <c r="E246" s="199">
        <v>1929400</v>
      </c>
      <c r="F246" s="201">
        <v>0.94578431372549021</v>
      </c>
    </row>
    <row r="247" spans="1:6" ht="20.25" customHeight="1" x14ac:dyDescent="0.15">
      <c r="A247" s="217"/>
      <c r="B247" s="196"/>
      <c r="C247" s="198"/>
      <c r="D247" s="200"/>
      <c r="E247" s="200"/>
      <c r="F247" s="201"/>
    </row>
    <row r="248" spans="1:6" ht="20.25" customHeight="1" x14ac:dyDescent="0.15">
      <c r="A248" s="202" t="s">
        <v>32</v>
      </c>
      <c r="B248" s="153" t="s">
        <v>33</v>
      </c>
      <c r="C248" s="153" t="s">
        <v>42</v>
      </c>
      <c r="D248" s="204" t="s">
        <v>34</v>
      </c>
      <c r="E248" s="204"/>
      <c r="F248" s="205"/>
    </row>
    <row r="249" spans="1:6" ht="20.25" customHeight="1" x14ac:dyDescent="0.15">
      <c r="A249" s="203"/>
      <c r="B249" s="10" t="s">
        <v>678</v>
      </c>
      <c r="C249" s="10" t="s">
        <v>735</v>
      </c>
      <c r="D249" s="206" t="s">
        <v>679</v>
      </c>
      <c r="E249" s="207"/>
      <c r="F249" s="208"/>
    </row>
    <row r="250" spans="1:6" ht="20.25" customHeight="1" x14ac:dyDescent="0.15">
      <c r="A250" s="103" t="s">
        <v>41</v>
      </c>
      <c r="B250" s="209" t="s">
        <v>595</v>
      </c>
      <c r="C250" s="209"/>
      <c r="D250" s="210"/>
      <c r="E250" s="210"/>
      <c r="F250" s="211"/>
    </row>
    <row r="251" spans="1:6" ht="20.25" customHeight="1" x14ac:dyDescent="0.15">
      <c r="A251" s="103" t="s">
        <v>40</v>
      </c>
      <c r="B251" s="212" t="s">
        <v>204</v>
      </c>
      <c r="C251" s="210"/>
      <c r="D251" s="210"/>
      <c r="E251" s="210"/>
      <c r="F251" s="211"/>
    </row>
    <row r="252" spans="1:6" ht="20.25" customHeight="1" thickBot="1" x14ac:dyDescent="0.2">
      <c r="A252" s="94" t="s">
        <v>35</v>
      </c>
      <c r="B252" s="218"/>
      <c r="C252" s="218"/>
      <c r="D252" s="218"/>
      <c r="E252" s="218"/>
      <c r="F252" s="219"/>
    </row>
    <row r="253" spans="1:6" ht="20.25" customHeight="1" thickTop="1" x14ac:dyDescent="0.15">
      <c r="A253" s="93" t="s">
        <v>28</v>
      </c>
      <c r="B253" s="213" t="s">
        <v>680</v>
      </c>
      <c r="C253" s="213"/>
      <c r="D253" s="213"/>
      <c r="E253" s="213"/>
      <c r="F253" s="214"/>
    </row>
    <row r="254" spans="1:6" ht="20.25" customHeight="1" x14ac:dyDescent="0.15">
      <c r="A254" s="215" t="s">
        <v>36</v>
      </c>
      <c r="B254" s="204" t="s">
        <v>29</v>
      </c>
      <c r="C254" s="194" t="s">
        <v>78</v>
      </c>
      <c r="D254" s="151" t="s">
        <v>37</v>
      </c>
      <c r="E254" s="151" t="s">
        <v>30</v>
      </c>
      <c r="F254" s="152" t="s">
        <v>99</v>
      </c>
    </row>
    <row r="255" spans="1:6" ht="20.25" customHeight="1" x14ac:dyDescent="0.15">
      <c r="A255" s="216"/>
      <c r="B255" s="204"/>
      <c r="C255" s="195"/>
      <c r="D255" s="151" t="s">
        <v>38</v>
      </c>
      <c r="E255" s="151" t="s">
        <v>31</v>
      </c>
      <c r="F255" s="152" t="s">
        <v>39</v>
      </c>
    </row>
    <row r="256" spans="1:6" ht="20.25" customHeight="1" x14ac:dyDescent="0.15">
      <c r="A256" s="216"/>
      <c r="B256" s="196">
        <v>44173</v>
      </c>
      <c r="C256" s="197" t="s">
        <v>681</v>
      </c>
      <c r="D256" s="199">
        <v>3080000</v>
      </c>
      <c r="E256" s="199">
        <v>2926000</v>
      </c>
      <c r="F256" s="201">
        <v>0.95</v>
      </c>
    </row>
    <row r="257" spans="1:6" ht="20.25" customHeight="1" x14ac:dyDescent="0.15">
      <c r="A257" s="217"/>
      <c r="B257" s="196"/>
      <c r="C257" s="198"/>
      <c r="D257" s="200"/>
      <c r="E257" s="200"/>
      <c r="F257" s="201"/>
    </row>
    <row r="258" spans="1:6" ht="20.25" customHeight="1" x14ac:dyDescent="0.15">
      <c r="A258" s="202" t="s">
        <v>32</v>
      </c>
      <c r="B258" s="153" t="s">
        <v>33</v>
      </c>
      <c r="C258" s="153" t="s">
        <v>42</v>
      </c>
      <c r="D258" s="204" t="s">
        <v>34</v>
      </c>
      <c r="E258" s="204"/>
      <c r="F258" s="205"/>
    </row>
    <row r="259" spans="1:6" ht="20.25" customHeight="1" x14ac:dyDescent="0.15">
      <c r="A259" s="203"/>
      <c r="B259" s="10" t="s">
        <v>704</v>
      </c>
      <c r="C259" s="10" t="s">
        <v>726</v>
      </c>
      <c r="D259" s="206" t="s">
        <v>651</v>
      </c>
      <c r="E259" s="207"/>
      <c r="F259" s="208"/>
    </row>
    <row r="260" spans="1:6" ht="20.25" customHeight="1" x14ac:dyDescent="0.15">
      <c r="A260" s="103" t="s">
        <v>41</v>
      </c>
      <c r="B260" s="209" t="s">
        <v>595</v>
      </c>
      <c r="C260" s="209"/>
      <c r="D260" s="210"/>
      <c r="E260" s="210"/>
      <c r="F260" s="211"/>
    </row>
    <row r="261" spans="1:6" ht="20.25" customHeight="1" x14ac:dyDescent="0.15">
      <c r="A261" s="103" t="s">
        <v>40</v>
      </c>
      <c r="B261" s="212" t="s">
        <v>204</v>
      </c>
      <c r="C261" s="210"/>
      <c r="D261" s="210"/>
      <c r="E261" s="210"/>
      <c r="F261" s="211"/>
    </row>
    <row r="262" spans="1:6" ht="20.25" customHeight="1" thickBot="1" x14ac:dyDescent="0.2">
      <c r="A262" s="94" t="s">
        <v>35</v>
      </c>
      <c r="B262" s="218"/>
      <c r="C262" s="218"/>
      <c r="D262" s="218"/>
      <c r="E262" s="218"/>
      <c r="F262" s="219"/>
    </row>
    <row r="263" spans="1:6" ht="20.25" customHeight="1" thickTop="1" x14ac:dyDescent="0.15">
      <c r="A263" s="93" t="s">
        <v>28</v>
      </c>
      <c r="B263" s="213" t="s">
        <v>683</v>
      </c>
      <c r="C263" s="213"/>
      <c r="D263" s="213"/>
      <c r="E263" s="213"/>
      <c r="F263" s="214"/>
    </row>
    <row r="264" spans="1:6" ht="20.25" customHeight="1" x14ac:dyDescent="0.15">
      <c r="A264" s="215" t="s">
        <v>36</v>
      </c>
      <c r="B264" s="204" t="s">
        <v>29</v>
      </c>
      <c r="C264" s="194" t="s">
        <v>78</v>
      </c>
      <c r="D264" s="151" t="s">
        <v>37</v>
      </c>
      <c r="E264" s="151" t="s">
        <v>30</v>
      </c>
      <c r="F264" s="152" t="s">
        <v>99</v>
      </c>
    </row>
    <row r="265" spans="1:6" ht="20.25" customHeight="1" x14ac:dyDescent="0.15">
      <c r="A265" s="216"/>
      <c r="B265" s="204"/>
      <c r="C265" s="195"/>
      <c r="D265" s="151" t="s">
        <v>38</v>
      </c>
      <c r="E265" s="151" t="s">
        <v>31</v>
      </c>
      <c r="F265" s="152" t="s">
        <v>39</v>
      </c>
    </row>
    <row r="266" spans="1:6" ht="20.25" customHeight="1" x14ac:dyDescent="0.15">
      <c r="A266" s="216"/>
      <c r="B266" s="196">
        <v>44174</v>
      </c>
      <c r="C266" s="197" t="s">
        <v>684</v>
      </c>
      <c r="D266" s="199">
        <v>5500000</v>
      </c>
      <c r="E266" s="199">
        <v>5115000</v>
      </c>
      <c r="F266" s="201">
        <v>0.93</v>
      </c>
    </row>
    <row r="267" spans="1:6" ht="20.25" customHeight="1" x14ac:dyDescent="0.15">
      <c r="A267" s="217"/>
      <c r="B267" s="196"/>
      <c r="C267" s="198"/>
      <c r="D267" s="200"/>
      <c r="E267" s="200"/>
      <c r="F267" s="201"/>
    </row>
    <row r="268" spans="1:6" ht="20.25" customHeight="1" x14ac:dyDescent="0.15">
      <c r="A268" s="202" t="s">
        <v>32</v>
      </c>
      <c r="B268" s="153" t="s">
        <v>33</v>
      </c>
      <c r="C268" s="153" t="s">
        <v>42</v>
      </c>
      <c r="D268" s="204" t="s">
        <v>34</v>
      </c>
      <c r="E268" s="204"/>
      <c r="F268" s="205"/>
    </row>
    <row r="269" spans="1:6" ht="20.25" customHeight="1" x14ac:dyDescent="0.15">
      <c r="A269" s="203"/>
      <c r="B269" s="10" t="s">
        <v>685</v>
      </c>
      <c r="C269" s="10" t="s">
        <v>736</v>
      </c>
      <c r="D269" s="206" t="s">
        <v>686</v>
      </c>
      <c r="E269" s="207"/>
      <c r="F269" s="208"/>
    </row>
    <row r="270" spans="1:6" ht="20.25" customHeight="1" x14ac:dyDescent="0.15">
      <c r="A270" s="103" t="s">
        <v>41</v>
      </c>
      <c r="B270" s="209" t="s">
        <v>595</v>
      </c>
      <c r="C270" s="209"/>
      <c r="D270" s="210"/>
      <c r="E270" s="210"/>
      <c r="F270" s="211"/>
    </row>
    <row r="271" spans="1:6" ht="20.25" customHeight="1" x14ac:dyDescent="0.15">
      <c r="A271" s="103" t="s">
        <v>40</v>
      </c>
      <c r="B271" s="212" t="s">
        <v>204</v>
      </c>
      <c r="C271" s="210"/>
      <c r="D271" s="210"/>
      <c r="E271" s="210"/>
      <c r="F271" s="211"/>
    </row>
    <row r="272" spans="1:6" ht="20.25" customHeight="1" thickBot="1" x14ac:dyDescent="0.2">
      <c r="A272" s="94" t="s">
        <v>35</v>
      </c>
      <c r="B272" s="218"/>
      <c r="C272" s="218"/>
      <c r="D272" s="218"/>
      <c r="E272" s="218"/>
      <c r="F272" s="219"/>
    </row>
    <row r="273" spans="1:6" ht="20.25" customHeight="1" thickTop="1" x14ac:dyDescent="0.15">
      <c r="A273" s="93" t="s">
        <v>28</v>
      </c>
      <c r="B273" s="213" t="s">
        <v>312</v>
      </c>
      <c r="C273" s="213"/>
      <c r="D273" s="213"/>
      <c r="E273" s="213"/>
      <c r="F273" s="214"/>
    </row>
    <row r="274" spans="1:6" ht="20.25" customHeight="1" x14ac:dyDescent="0.15">
      <c r="A274" s="215" t="s">
        <v>36</v>
      </c>
      <c r="B274" s="204" t="s">
        <v>29</v>
      </c>
      <c r="C274" s="194" t="s">
        <v>78</v>
      </c>
      <c r="D274" s="151" t="s">
        <v>37</v>
      </c>
      <c r="E274" s="151" t="s">
        <v>30</v>
      </c>
      <c r="F274" s="152" t="s">
        <v>99</v>
      </c>
    </row>
    <row r="275" spans="1:6" ht="20.25" customHeight="1" x14ac:dyDescent="0.15">
      <c r="A275" s="216"/>
      <c r="B275" s="204"/>
      <c r="C275" s="195"/>
      <c r="D275" s="151" t="s">
        <v>38</v>
      </c>
      <c r="E275" s="151" t="s">
        <v>31</v>
      </c>
      <c r="F275" s="152" t="s">
        <v>39</v>
      </c>
    </row>
    <row r="276" spans="1:6" ht="20.25" customHeight="1" x14ac:dyDescent="0.15">
      <c r="A276" s="216"/>
      <c r="B276" s="196">
        <v>44175</v>
      </c>
      <c r="C276" s="197" t="s">
        <v>687</v>
      </c>
      <c r="D276" s="199">
        <v>300000</v>
      </c>
      <c r="E276" s="199">
        <v>275000</v>
      </c>
      <c r="F276" s="201">
        <v>0.91666666666666663</v>
      </c>
    </row>
    <row r="277" spans="1:6" ht="20.25" customHeight="1" x14ac:dyDescent="0.15">
      <c r="A277" s="217"/>
      <c r="B277" s="196"/>
      <c r="C277" s="198"/>
      <c r="D277" s="200"/>
      <c r="E277" s="200"/>
      <c r="F277" s="201"/>
    </row>
    <row r="278" spans="1:6" ht="20.25" customHeight="1" x14ac:dyDescent="0.15">
      <c r="A278" s="202" t="s">
        <v>32</v>
      </c>
      <c r="B278" s="153" t="s">
        <v>33</v>
      </c>
      <c r="C278" s="153" t="s">
        <v>42</v>
      </c>
      <c r="D278" s="204" t="s">
        <v>34</v>
      </c>
      <c r="E278" s="204"/>
      <c r="F278" s="205"/>
    </row>
    <row r="279" spans="1:6" ht="20.25" customHeight="1" x14ac:dyDescent="0.15">
      <c r="A279" s="203"/>
      <c r="B279" s="10" t="s">
        <v>238</v>
      </c>
      <c r="C279" s="10" t="s">
        <v>316</v>
      </c>
      <c r="D279" s="206" t="s">
        <v>313</v>
      </c>
      <c r="E279" s="207"/>
      <c r="F279" s="208"/>
    </row>
    <row r="280" spans="1:6" ht="20.25" customHeight="1" x14ac:dyDescent="0.15">
      <c r="A280" s="103" t="s">
        <v>41</v>
      </c>
      <c r="B280" s="209" t="s">
        <v>595</v>
      </c>
      <c r="C280" s="209"/>
      <c r="D280" s="210"/>
      <c r="E280" s="210"/>
      <c r="F280" s="211"/>
    </row>
    <row r="281" spans="1:6" ht="20.25" customHeight="1" x14ac:dyDescent="0.15">
      <c r="A281" s="103" t="s">
        <v>40</v>
      </c>
      <c r="B281" s="212" t="s">
        <v>204</v>
      </c>
      <c r="C281" s="210"/>
      <c r="D281" s="210"/>
      <c r="E281" s="210"/>
      <c r="F281" s="211"/>
    </row>
    <row r="282" spans="1:6" ht="20.25" customHeight="1" thickBot="1" x14ac:dyDescent="0.2">
      <c r="A282" s="94" t="s">
        <v>35</v>
      </c>
      <c r="B282" s="218"/>
      <c r="C282" s="218"/>
      <c r="D282" s="218"/>
      <c r="E282" s="218"/>
      <c r="F282" s="219"/>
    </row>
    <row r="283" spans="1:6" ht="20.25" customHeight="1" thickTop="1" x14ac:dyDescent="0.15">
      <c r="A283" s="93" t="s">
        <v>28</v>
      </c>
      <c r="B283" s="213" t="s">
        <v>324</v>
      </c>
      <c r="C283" s="213"/>
      <c r="D283" s="213"/>
      <c r="E283" s="213"/>
      <c r="F283" s="214"/>
    </row>
    <row r="284" spans="1:6" ht="20.25" customHeight="1" x14ac:dyDescent="0.15">
      <c r="A284" s="215" t="s">
        <v>36</v>
      </c>
      <c r="B284" s="204" t="s">
        <v>29</v>
      </c>
      <c r="C284" s="194" t="s">
        <v>78</v>
      </c>
      <c r="D284" s="151" t="s">
        <v>37</v>
      </c>
      <c r="E284" s="151" t="s">
        <v>30</v>
      </c>
      <c r="F284" s="152" t="s">
        <v>99</v>
      </c>
    </row>
    <row r="285" spans="1:6" ht="20.25" customHeight="1" x14ac:dyDescent="0.15">
      <c r="A285" s="216"/>
      <c r="B285" s="204"/>
      <c r="C285" s="195"/>
      <c r="D285" s="151" t="s">
        <v>38</v>
      </c>
      <c r="E285" s="151" t="s">
        <v>31</v>
      </c>
      <c r="F285" s="152" t="s">
        <v>39</v>
      </c>
    </row>
    <row r="286" spans="1:6" ht="20.25" customHeight="1" x14ac:dyDescent="0.15">
      <c r="A286" s="216"/>
      <c r="B286" s="196">
        <v>44176</v>
      </c>
      <c r="C286" s="197" t="s">
        <v>689</v>
      </c>
      <c r="D286" s="199">
        <v>10000000</v>
      </c>
      <c r="E286" s="199">
        <v>9680000</v>
      </c>
      <c r="F286" s="201">
        <v>0.96799999999999997</v>
      </c>
    </row>
    <row r="287" spans="1:6" ht="20.25" customHeight="1" x14ac:dyDescent="0.15">
      <c r="A287" s="217"/>
      <c r="B287" s="196"/>
      <c r="C287" s="198"/>
      <c r="D287" s="200"/>
      <c r="E287" s="200"/>
      <c r="F287" s="201"/>
    </row>
    <row r="288" spans="1:6" ht="20.25" customHeight="1" x14ac:dyDescent="0.15">
      <c r="A288" s="202" t="s">
        <v>32</v>
      </c>
      <c r="B288" s="153" t="s">
        <v>33</v>
      </c>
      <c r="C288" s="153" t="s">
        <v>42</v>
      </c>
      <c r="D288" s="204" t="s">
        <v>34</v>
      </c>
      <c r="E288" s="204"/>
      <c r="F288" s="205"/>
    </row>
    <row r="289" spans="1:6" ht="20.25" customHeight="1" x14ac:dyDescent="0.15">
      <c r="A289" s="203"/>
      <c r="B289" s="10" t="s">
        <v>690</v>
      </c>
      <c r="C289" s="10" t="s">
        <v>737</v>
      </c>
      <c r="D289" s="206" t="s">
        <v>691</v>
      </c>
      <c r="E289" s="207"/>
      <c r="F289" s="208"/>
    </row>
    <row r="290" spans="1:6" ht="20.25" customHeight="1" x14ac:dyDescent="0.15">
      <c r="A290" s="103" t="s">
        <v>41</v>
      </c>
      <c r="B290" s="209" t="s">
        <v>595</v>
      </c>
      <c r="C290" s="209"/>
      <c r="D290" s="210"/>
      <c r="E290" s="210"/>
      <c r="F290" s="211"/>
    </row>
    <row r="291" spans="1:6" ht="20.25" customHeight="1" x14ac:dyDescent="0.15">
      <c r="A291" s="103" t="s">
        <v>40</v>
      </c>
      <c r="B291" s="212" t="s">
        <v>204</v>
      </c>
      <c r="C291" s="210"/>
      <c r="D291" s="210"/>
      <c r="E291" s="210"/>
      <c r="F291" s="211"/>
    </row>
    <row r="292" spans="1:6" ht="20.25" customHeight="1" thickBot="1" x14ac:dyDescent="0.2">
      <c r="A292" s="94" t="s">
        <v>35</v>
      </c>
      <c r="B292" s="218"/>
      <c r="C292" s="218"/>
      <c r="D292" s="218"/>
      <c r="E292" s="218"/>
      <c r="F292" s="219"/>
    </row>
    <row r="293" spans="1:6" ht="20.25" customHeight="1" thickTop="1" x14ac:dyDescent="0.15">
      <c r="A293" s="93" t="s">
        <v>28</v>
      </c>
      <c r="B293" s="213" t="s">
        <v>692</v>
      </c>
      <c r="C293" s="213"/>
      <c r="D293" s="213"/>
      <c r="E293" s="213"/>
      <c r="F293" s="214"/>
    </row>
    <row r="294" spans="1:6" ht="20.25" customHeight="1" x14ac:dyDescent="0.15">
      <c r="A294" s="215" t="s">
        <v>36</v>
      </c>
      <c r="B294" s="204" t="s">
        <v>29</v>
      </c>
      <c r="C294" s="194" t="s">
        <v>78</v>
      </c>
      <c r="D294" s="151" t="s">
        <v>37</v>
      </c>
      <c r="E294" s="151" t="s">
        <v>30</v>
      </c>
      <c r="F294" s="152" t="s">
        <v>99</v>
      </c>
    </row>
    <row r="295" spans="1:6" ht="20.25" customHeight="1" x14ac:dyDescent="0.15">
      <c r="A295" s="216"/>
      <c r="B295" s="204"/>
      <c r="C295" s="195"/>
      <c r="D295" s="151" t="s">
        <v>38</v>
      </c>
      <c r="E295" s="151" t="s">
        <v>31</v>
      </c>
      <c r="F295" s="152" t="s">
        <v>39</v>
      </c>
    </row>
    <row r="296" spans="1:6" ht="20.25" customHeight="1" x14ac:dyDescent="0.15">
      <c r="A296" s="216"/>
      <c r="B296" s="196">
        <v>44176</v>
      </c>
      <c r="C296" s="197" t="s">
        <v>694</v>
      </c>
      <c r="D296" s="199">
        <v>4700000</v>
      </c>
      <c r="E296" s="199">
        <v>4400000</v>
      </c>
      <c r="F296" s="201">
        <v>0.93617021276595747</v>
      </c>
    </row>
    <row r="297" spans="1:6" ht="20.25" customHeight="1" x14ac:dyDescent="0.15">
      <c r="A297" s="217"/>
      <c r="B297" s="196"/>
      <c r="C297" s="198"/>
      <c r="D297" s="200"/>
      <c r="E297" s="200"/>
      <c r="F297" s="201"/>
    </row>
    <row r="298" spans="1:6" ht="20.25" customHeight="1" x14ac:dyDescent="0.15">
      <c r="A298" s="202" t="s">
        <v>32</v>
      </c>
      <c r="B298" s="153" t="s">
        <v>33</v>
      </c>
      <c r="C298" s="153" t="s">
        <v>42</v>
      </c>
      <c r="D298" s="204" t="s">
        <v>34</v>
      </c>
      <c r="E298" s="204"/>
      <c r="F298" s="205"/>
    </row>
    <row r="299" spans="1:6" ht="20.25" customHeight="1" x14ac:dyDescent="0.15">
      <c r="A299" s="203"/>
      <c r="B299" s="10" t="s">
        <v>695</v>
      </c>
      <c r="C299" s="10" t="s">
        <v>738</v>
      </c>
      <c r="D299" s="206" t="s">
        <v>696</v>
      </c>
      <c r="E299" s="207"/>
      <c r="F299" s="208"/>
    </row>
    <row r="300" spans="1:6" ht="20.25" customHeight="1" x14ac:dyDescent="0.15">
      <c r="A300" s="103" t="s">
        <v>41</v>
      </c>
      <c r="B300" s="209" t="s">
        <v>595</v>
      </c>
      <c r="C300" s="209"/>
      <c r="D300" s="210"/>
      <c r="E300" s="210"/>
      <c r="F300" s="211"/>
    </row>
    <row r="301" spans="1:6" ht="20.25" customHeight="1" x14ac:dyDescent="0.15">
      <c r="A301" s="103" t="s">
        <v>40</v>
      </c>
      <c r="B301" s="212" t="s">
        <v>380</v>
      </c>
      <c r="C301" s="210"/>
      <c r="D301" s="210"/>
      <c r="E301" s="210"/>
      <c r="F301" s="211"/>
    </row>
    <row r="302" spans="1:6" ht="20.25" customHeight="1" thickBot="1" x14ac:dyDescent="0.2">
      <c r="A302" s="94" t="s">
        <v>35</v>
      </c>
      <c r="B302" s="218"/>
      <c r="C302" s="218"/>
      <c r="D302" s="218"/>
      <c r="E302" s="218"/>
      <c r="F302" s="219"/>
    </row>
    <row r="303" spans="1:6" ht="20.25" customHeight="1" thickTop="1" x14ac:dyDescent="0.15">
      <c r="A303" s="93" t="s">
        <v>28</v>
      </c>
      <c r="B303" s="213" t="s">
        <v>697</v>
      </c>
      <c r="C303" s="213"/>
      <c r="D303" s="213"/>
      <c r="E303" s="213"/>
      <c r="F303" s="214"/>
    </row>
    <row r="304" spans="1:6" ht="20.25" customHeight="1" x14ac:dyDescent="0.15">
      <c r="A304" s="215" t="s">
        <v>36</v>
      </c>
      <c r="B304" s="204" t="s">
        <v>29</v>
      </c>
      <c r="C304" s="194" t="s">
        <v>78</v>
      </c>
      <c r="D304" s="151" t="s">
        <v>37</v>
      </c>
      <c r="E304" s="151" t="s">
        <v>30</v>
      </c>
      <c r="F304" s="152" t="s">
        <v>99</v>
      </c>
    </row>
    <row r="305" spans="1:6" ht="20.25" customHeight="1" x14ac:dyDescent="0.15">
      <c r="A305" s="216"/>
      <c r="B305" s="204"/>
      <c r="C305" s="195"/>
      <c r="D305" s="151" t="s">
        <v>38</v>
      </c>
      <c r="E305" s="151" t="s">
        <v>31</v>
      </c>
      <c r="F305" s="152" t="s">
        <v>39</v>
      </c>
    </row>
    <row r="306" spans="1:6" ht="20.25" customHeight="1" x14ac:dyDescent="0.15">
      <c r="A306" s="216"/>
      <c r="B306" s="196">
        <v>44176</v>
      </c>
      <c r="C306" s="197" t="s">
        <v>699</v>
      </c>
      <c r="D306" s="199">
        <v>2800000</v>
      </c>
      <c r="E306" s="199">
        <v>2660000</v>
      </c>
      <c r="F306" s="201">
        <v>0.95</v>
      </c>
    </row>
    <row r="307" spans="1:6" ht="20.25" customHeight="1" x14ac:dyDescent="0.15">
      <c r="A307" s="217"/>
      <c r="B307" s="196"/>
      <c r="C307" s="198"/>
      <c r="D307" s="200"/>
      <c r="E307" s="200"/>
      <c r="F307" s="201"/>
    </row>
    <row r="308" spans="1:6" ht="20.25" customHeight="1" x14ac:dyDescent="0.15">
      <c r="A308" s="202" t="s">
        <v>32</v>
      </c>
      <c r="B308" s="153" t="s">
        <v>33</v>
      </c>
      <c r="C308" s="153" t="s">
        <v>42</v>
      </c>
      <c r="D308" s="204" t="s">
        <v>34</v>
      </c>
      <c r="E308" s="204"/>
      <c r="F308" s="205"/>
    </row>
    <row r="309" spans="1:6" ht="20.25" customHeight="1" x14ac:dyDescent="0.15">
      <c r="A309" s="203"/>
      <c r="B309" s="10" t="s">
        <v>700</v>
      </c>
      <c r="C309" s="10" t="s">
        <v>739</v>
      </c>
      <c r="D309" s="206" t="s">
        <v>701</v>
      </c>
      <c r="E309" s="207"/>
      <c r="F309" s="208"/>
    </row>
    <row r="310" spans="1:6" ht="20.25" customHeight="1" x14ac:dyDescent="0.15">
      <c r="A310" s="103" t="s">
        <v>41</v>
      </c>
      <c r="B310" s="209" t="s">
        <v>595</v>
      </c>
      <c r="C310" s="209"/>
      <c r="D310" s="210"/>
      <c r="E310" s="210"/>
      <c r="F310" s="211"/>
    </row>
    <row r="311" spans="1:6" ht="20.25" customHeight="1" x14ac:dyDescent="0.15">
      <c r="A311" s="103" t="s">
        <v>40</v>
      </c>
      <c r="B311" s="212" t="s">
        <v>204</v>
      </c>
      <c r="C311" s="210"/>
      <c r="D311" s="210"/>
      <c r="E311" s="210"/>
      <c r="F311" s="211"/>
    </row>
    <row r="312" spans="1:6" ht="20.25" customHeight="1" thickBot="1" x14ac:dyDescent="0.2">
      <c r="A312" s="94" t="s">
        <v>35</v>
      </c>
      <c r="B312" s="218"/>
      <c r="C312" s="218"/>
      <c r="D312" s="218"/>
      <c r="E312" s="218"/>
      <c r="F312" s="219"/>
    </row>
    <row r="313" spans="1:6" ht="20.25" customHeight="1" thickTop="1" x14ac:dyDescent="0.15"/>
  </sheetData>
  <mergeCells count="465">
    <mergeCell ref="A308:A309"/>
    <mergeCell ref="D308:F308"/>
    <mergeCell ref="D309:F309"/>
    <mergeCell ref="B310:F310"/>
    <mergeCell ref="B311:F311"/>
    <mergeCell ref="B312:F312"/>
    <mergeCell ref="A298:A299"/>
    <mergeCell ref="D298:F298"/>
    <mergeCell ref="D299:F299"/>
    <mergeCell ref="B300:F300"/>
    <mergeCell ref="B301:F301"/>
    <mergeCell ref="B302:F302"/>
    <mergeCell ref="B303:F303"/>
    <mergeCell ref="A304:A307"/>
    <mergeCell ref="B304:B305"/>
    <mergeCell ref="C304:C305"/>
    <mergeCell ref="B306:B307"/>
    <mergeCell ref="C306:C307"/>
    <mergeCell ref="D306:D307"/>
    <mergeCell ref="E306:E307"/>
    <mergeCell ref="F306:F307"/>
    <mergeCell ref="A288:A289"/>
    <mergeCell ref="D288:F288"/>
    <mergeCell ref="D289:F289"/>
    <mergeCell ref="B290:F290"/>
    <mergeCell ref="B291:F291"/>
    <mergeCell ref="B292:F292"/>
    <mergeCell ref="B293:F293"/>
    <mergeCell ref="A294:A297"/>
    <mergeCell ref="B294:B295"/>
    <mergeCell ref="C294:C295"/>
    <mergeCell ref="B296:B297"/>
    <mergeCell ref="C296:C297"/>
    <mergeCell ref="D296:D297"/>
    <mergeCell ref="E296:E297"/>
    <mergeCell ref="F296:F297"/>
    <mergeCell ref="A278:A279"/>
    <mergeCell ref="D278:F278"/>
    <mergeCell ref="D279:F279"/>
    <mergeCell ref="B280:F280"/>
    <mergeCell ref="B281:F281"/>
    <mergeCell ref="B282:F282"/>
    <mergeCell ref="B283:F283"/>
    <mergeCell ref="A284:A287"/>
    <mergeCell ref="B284:B285"/>
    <mergeCell ref="C284:C285"/>
    <mergeCell ref="B286:B287"/>
    <mergeCell ref="C286:C287"/>
    <mergeCell ref="D286:D287"/>
    <mergeCell ref="E286:E287"/>
    <mergeCell ref="F286:F287"/>
    <mergeCell ref="A268:A269"/>
    <mergeCell ref="D268:F268"/>
    <mergeCell ref="D269:F269"/>
    <mergeCell ref="B270:F270"/>
    <mergeCell ref="B271:F271"/>
    <mergeCell ref="B272:F272"/>
    <mergeCell ref="B273:F273"/>
    <mergeCell ref="A274:A277"/>
    <mergeCell ref="B274:B275"/>
    <mergeCell ref="C274:C275"/>
    <mergeCell ref="B276:B277"/>
    <mergeCell ref="C276:C277"/>
    <mergeCell ref="D276:D277"/>
    <mergeCell ref="E276:E277"/>
    <mergeCell ref="F276:F277"/>
    <mergeCell ref="A258:A259"/>
    <mergeCell ref="D258:F258"/>
    <mergeCell ref="D259:F259"/>
    <mergeCell ref="B260:F260"/>
    <mergeCell ref="B261:F261"/>
    <mergeCell ref="B262:F262"/>
    <mergeCell ref="B263:F263"/>
    <mergeCell ref="A264:A267"/>
    <mergeCell ref="B264:B265"/>
    <mergeCell ref="C264:C265"/>
    <mergeCell ref="B266:B267"/>
    <mergeCell ref="C266:C267"/>
    <mergeCell ref="D266:D267"/>
    <mergeCell ref="E266:E267"/>
    <mergeCell ref="F266:F267"/>
    <mergeCell ref="A248:A249"/>
    <mergeCell ref="D248:F248"/>
    <mergeCell ref="D249:F249"/>
    <mergeCell ref="B250:F250"/>
    <mergeCell ref="B251:F251"/>
    <mergeCell ref="B252:F252"/>
    <mergeCell ref="B253:F253"/>
    <mergeCell ref="A254:A257"/>
    <mergeCell ref="B254:B255"/>
    <mergeCell ref="C254:C255"/>
    <mergeCell ref="B256:B257"/>
    <mergeCell ref="C256:C257"/>
    <mergeCell ref="D256:D257"/>
    <mergeCell ref="E256:E257"/>
    <mergeCell ref="F256:F257"/>
    <mergeCell ref="A238:A239"/>
    <mergeCell ref="D238:F238"/>
    <mergeCell ref="D239:F239"/>
    <mergeCell ref="B240:F240"/>
    <mergeCell ref="B241:F241"/>
    <mergeCell ref="B242:F242"/>
    <mergeCell ref="B243:F243"/>
    <mergeCell ref="A244:A247"/>
    <mergeCell ref="B244:B245"/>
    <mergeCell ref="C244:C245"/>
    <mergeCell ref="B246:B247"/>
    <mergeCell ref="C246:C247"/>
    <mergeCell ref="D246:D247"/>
    <mergeCell ref="E246:E247"/>
    <mergeCell ref="F246:F247"/>
    <mergeCell ref="A228:A229"/>
    <mergeCell ref="D228:F228"/>
    <mergeCell ref="D229:F229"/>
    <mergeCell ref="B230:F230"/>
    <mergeCell ref="B231:F231"/>
    <mergeCell ref="B232:F232"/>
    <mergeCell ref="B233:F233"/>
    <mergeCell ref="A234:A237"/>
    <mergeCell ref="B234:B235"/>
    <mergeCell ref="C234:C235"/>
    <mergeCell ref="B236:B237"/>
    <mergeCell ref="C236:C237"/>
    <mergeCell ref="D236:D237"/>
    <mergeCell ref="E236:E237"/>
    <mergeCell ref="F236:F237"/>
    <mergeCell ref="A218:A219"/>
    <mergeCell ref="D218:F218"/>
    <mergeCell ref="D219:F219"/>
    <mergeCell ref="B220:F220"/>
    <mergeCell ref="B221:F221"/>
    <mergeCell ref="B222:F222"/>
    <mergeCell ref="B223:F223"/>
    <mergeCell ref="A224:A227"/>
    <mergeCell ref="B224:B225"/>
    <mergeCell ref="C224:C225"/>
    <mergeCell ref="B226:B227"/>
    <mergeCell ref="C226:C227"/>
    <mergeCell ref="D226:D227"/>
    <mergeCell ref="E226:E227"/>
    <mergeCell ref="F226:F227"/>
    <mergeCell ref="A208:A209"/>
    <mergeCell ref="D208:F208"/>
    <mergeCell ref="D209:F209"/>
    <mergeCell ref="B210:F210"/>
    <mergeCell ref="B211:F211"/>
    <mergeCell ref="B212:F212"/>
    <mergeCell ref="B213:F213"/>
    <mergeCell ref="A214:A217"/>
    <mergeCell ref="B214:B215"/>
    <mergeCell ref="C214:C215"/>
    <mergeCell ref="B216:B217"/>
    <mergeCell ref="C216:C217"/>
    <mergeCell ref="D216:D217"/>
    <mergeCell ref="E216:E217"/>
    <mergeCell ref="F216:F217"/>
    <mergeCell ref="A198:A199"/>
    <mergeCell ref="D198:F198"/>
    <mergeCell ref="D199:F199"/>
    <mergeCell ref="B200:F200"/>
    <mergeCell ref="B201:F201"/>
    <mergeCell ref="B202:F202"/>
    <mergeCell ref="B203:F203"/>
    <mergeCell ref="A204:A207"/>
    <mergeCell ref="B204:B205"/>
    <mergeCell ref="C204:C205"/>
    <mergeCell ref="B206:B207"/>
    <mergeCell ref="C206:C207"/>
    <mergeCell ref="D206:D207"/>
    <mergeCell ref="E206:E207"/>
    <mergeCell ref="F206:F207"/>
    <mergeCell ref="A188:A189"/>
    <mergeCell ref="D188:F188"/>
    <mergeCell ref="D189:F189"/>
    <mergeCell ref="B190:F190"/>
    <mergeCell ref="B191:F191"/>
    <mergeCell ref="B192:F192"/>
    <mergeCell ref="B193:F193"/>
    <mergeCell ref="A194:A197"/>
    <mergeCell ref="B194:B195"/>
    <mergeCell ref="C194:C195"/>
    <mergeCell ref="B196:B197"/>
    <mergeCell ref="C196:C197"/>
    <mergeCell ref="D196:D197"/>
    <mergeCell ref="E196:E197"/>
    <mergeCell ref="F196:F197"/>
    <mergeCell ref="A178:A179"/>
    <mergeCell ref="D178:F178"/>
    <mergeCell ref="D179:F179"/>
    <mergeCell ref="B180:F180"/>
    <mergeCell ref="B181:F181"/>
    <mergeCell ref="B182:F182"/>
    <mergeCell ref="B183:F183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68:A169"/>
    <mergeCell ref="D168:F168"/>
    <mergeCell ref="D169:F169"/>
    <mergeCell ref="B170:F170"/>
    <mergeCell ref="B171:F171"/>
    <mergeCell ref="B172:F17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A158:A159"/>
    <mergeCell ref="D158:F158"/>
    <mergeCell ref="D159:F159"/>
    <mergeCell ref="B160:F160"/>
    <mergeCell ref="B161:F161"/>
    <mergeCell ref="B162:F16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24:A27"/>
    <mergeCell ref="B24:B25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E16:E17"/>
    <mergeCell ref="F16:F17"/>
    <mergeCell ref="A38:A39"/>
    <mergeCell ref="D38:F38"/>
    <mergeCell ref="D39:F39"/>
    <mergeCell ref="B40:F40"/>
    <mergeCell ref="B41:F41"/>
    <mergeCell ref="B22:F2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32:F32"/>
    <mergeCell ref="B23:F23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C24:C25"/>
    <mergeCell ref="B26:B27"/>
    <mergeCell ref="C26:C27"/>
    <mergeCell ref="D26:D27"/>
    <mergeCell ref="E26:E27"/>
    <mergeCell ref="F26:F27"/>
    <mergeCell ref="A8:A9"/>
    <mergeCell ref="D8:F8"/>
    <mergeCell ref="D9:F9"/>
    <mergeCell ref="B10:F10"/>
    <mergeCell ref="B11:F11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2020-09-07T06:36:39Z</cp:lastPrinted>
  <dcterms:created xsi:type="dcterms:W3CDTF">2014-01-20T06:24:27Z</dcterms:created>
  <dcterms:modified xsi:type="dcterms:W3CDTF">2020-12-14T03:59:28Z</dcterms:modified>
</cp:coreProperties>
</file>